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2015 - Spring" sheetId="5" r:id="rId1"/>
    <sheet name="2014 - Fall" sheetId="4" r:id="rId2"/>
    <sheet name="2014 - Spring" sheetId="3" r:id="rId3"/>
    <sheet name="2013 - Fall" sheetId="2" r:id="rId4"/>
    <sheet name="2013 - Spring" sheetId="1" r:id="rId5"/>
  </sheets>
  <definedNames>
    <definedName name="_xlnm.Print_Area" localSheetId="3">'2013 - Fall'!$A:$G</definedName>
    <definedName name="_xlnm.Print_Area" localSheetId="4">'2013 - Spring'!$A:$G</definedName>
    <definedName name="_xlnm.Print_Area" localSheetId="1">'2014 - Fall'!$A:$G</definedName>
    <definedName name="_xlnm.Print_Area" localSheetId="2">'2014 - Spring'!$A:$G</definedName>
    <definedName name="_xlnm.Print_Area" localSheetId="0">'2015 - Spring'!$A:$G</definedName>
  </definedNames>
  <calcPr calcId="145621"/>
</workbook>
</file>

<file path=xl/calcChain.xml><?xml version="1.0" encoding="utf-8"?>
<calcChain xmlns="http://schemas.openxmlformats.org/spreadsheetml/2006/main">
  <c r="C53" i="5" l="1"/>
  <c r="E88" i="5" l="1"/>
  <c r="E15" i="5" l="1"/>
  <c r="E87" i="5" l="1"/>
  <c r="E89" i="5" s="1"/>
  <c r="E79" i="5"/>
  <c r="E78" i="5"/>
  <c r="C77" i="5"/>
  <c r="E77" i="5" s="1"/>
  <c r="C76" i="5"/>
  <c r="E76" i="5" s="1"/>
  <c r="C75" i="5"/>
  <c r="E75" i="5" s="1"/>
  <c r="E74" i="5"/>
  <c r="E73" i="5"/>
  <c r="E72" i="5"/>
  <c r="E66" i="5"/>
  <c r="E65" i="5"/>
  <c r="C64" i="5"/>
  <c r="E64" i="5" s="1"/>
  <c r="C63" i="5"/>
  <c r="E63" i="5" s="1"/>
  <c r="C62" i="5"/>
  <c r="E62" i="5" s="1"/>
  <c r="E61" i="5"/>
  <c r="E60" i="5"/>
  <c r="E59" i="5"/>
  <c r="E53" i="5"/>
  <c r="E52" i="5"/>
  <c r="E51" i="5"/>
  <c r="C50" i="5"/>
  <c r="E50" i="5" s="1"/>
  <c r="C49" i="5"/>
  <c r="E49" i="5" s="1"/>
  <c r="C48" i="5"/>
  <c r="E48" i="5" s="1"/>
  <c r="E47" i="5"/>
  <c r="E46" i="5"/>
  <c r="E45" i="5"/>
  <c r="C39" i="5"/>
  <c r="E39" i="5" s="1"/>
  <c r="E38" i="5"/>
  <c r="E37" i="5"/>
  <c r="C36" i="5"/>
  <c r="E36" i="5" s="1"/>
  <c r="E35" i="5"/>
  <c r="E34" i="5"/>
  <c r="E33" i="5"/>
  <c r="E28" i="5"/>
  <c r="E27" i="5"/>
  <c r="C26" i="5"/>
  <c r="E26" i="5" s="1"/>
  <c r="E25" i="5"/>
  <c r="E18" i="5"/>
  <c r="E17" i="5"/>
  <c r="E16" i="5"/>
  <c r="E14" i="5"/>
  <c r="C13" i="5"/>
  <c r="E13" i="5" s="1"/>
  <c r="E12" i="5"/>
  <c r="E11" i="5"/>
  <c r="E20" i="5" s="1"/>
  <c r="E30" i="5" l="1"/>
  <c r="C80" i="5"/>
  <c r="E80" i="5" s="1"/>
  <c r="E82" i="5" s="1"/>
  <c r="C67" i="5"/>
  <c r="E67" i="5" s="1"/>
  <c r="E69" i="5" s="1"/>
  <c r="C54" i="5"/>
  <c r="E54" i="5" s="1"/>
  <c r="E56" i="5" s="1"/>
  <c r="C40" i="5"/>
  <c r="E40" i="5" s="1"/>
  <c r="E42" i="5" s="1"/>
  <c r="C63" i="4"/>
  <c r="E63" i="4" s="1"/>
  <c r="C62" i="4"/>
  <c r="E62" i="4" s="1"/>
  <c r="E61" i="4"/>
  <c r="C60" i="4"/>
  <c r="E60" i="4" s="1"/>
  <c r="C59" i="4"/>
  <c r="E59" i="4" s="1"/>
  <c r="C58" i="4"/>
  <c r="E58" i="4" s="1"/>
  <c r="E57" i="4"/>
  <c r="E56" i="4"/>
  <c r="E55" i="4"/>
  <c r="E65" i="4" l="1"/>
  <c r="E25" i="4"/>
  <c r="E33" i="4"/>
  <c r="E44" i="4"/>
  <c r="E70" i="4"/>
  <c r="E82" i="4"/>
  <c r="E86" i="4"/>
  <c r="C85" i="4"/>
  <c r="E85" i="4" s="1"/>
  <c r="C84" i="4"/>
  <c r="E84" i="4" s="1"/>
  <c r="C83" i="4"/>
  <c r="E83" i="4" s="1"/>
  <c r="E81" i="4"/>
  <c r="E80" i="4"/>
  <c r="E74" i="4"/>
  <c r="C73" i="4"/>
  <c r="E73" i="4" s="1"/>
  <c r="C72" i="4"/>
  <c r="E72" i="4" s="1"/>
  <c r="C71" i="4"/>
  <c r="E71" i="4" s="1"/>
  <c r="E69" i="4"/>
  <c r="E68" i="4"/>
  <c r="C49" i="4"/>
  <c r="E49" i="4" s="1"/>
  <c r="E48" i="4"/>
  <c r="C47" i="4"/>
  <c r="E47" i="4" s="1"/>
  <c r="C46" i="4"/>
  <c r="E46" i="4" s="1"/>
  <c r="C45" i="4"/>
  <c r="E45" i="4" s="1"/>
  <c r="E43" i="4"/>
  <c r="E42" i="4"/>
  <c r="C36" i="4"/>
  <c r="E36" i="4" s="1"/>
  <c r="E35" i="4"/>
  <c r="C34" i="4"/>
  <c r="E34" i="4" s="1"/>
  <c r="E32" i="4"/>
  <c r="E27" i="4"/>
  <c r="C26" i="4"/>
  <c r="E26" i="4" s="1"/>
  <c r="E24" i="4"/>
  <c r="E29" i="4" l="1"/>
  <c r="C38" i="3"/>
  <c r="C61" i="3" l="1"/>
  <c r="C47" i="3"/>
  <c r="D15" i="4" l="1"/>
  <c r="C15" i="4"/>
  <c r="E15" i="3"/>
  <c r="C52" i="3"/>
  <c r="C25" i="3"/>
  <c r="E25" i="3" s="1"/>
  <c r="E27" i="3"/>
  <c r="E26" i="3"/>
  <c r="E24" i="3"/>
  <c r="E29" i="3" l="1"/>
  <c r="E15" i="4"/>
  <c r="C49" i="3"/>
  <c r="E49" i="3" s="1"/>
  <c r="C35" i="3"/>
  <c r="E35" i="3" s="1"/>
  <c r="E52" i="3"/>
  <c r="E38" i="3"/>
  <c r="C74" i="3"/>
  <c r="E61" i="3"/>
  <c r="E73" i="3"/>
  <c r="E60" i="3"/>
  <c r="E46" i="3"/>
  <c r="E34" i="3"/>
  <c r="E36" i="3"/>
  <c r="C13" i="3"/>
  <c r="E13" i="3" s="1"/>
  <c r="D17" i="4"/>
  <c r="D16" i="4"/>
  <c r="D14" i="4"/>
  <c r="D13" i="4"/>
  <c r="D12" i="4"/>
  <c r="D11" i="4"/>
  <c r="C17" i="4"/>
  <c r="C16" i="4"/>
  <c r="C14" i="4"/>
  <c r="E14" i="4" s="1"/>
  <c r="C13" i="4"/>
  <c r="E13" i="4" s="1"/>
  <c r="C12" i="4"/>
  <c r="E12" i="4" s="1"/>
  <c r="C11" i="4"/>
  <c r="E11" i="4" s="1"/>
  <c r="E17" i="4"/>
  <c r="E16" i="4"/>
  <c r="E87" i="3"/>
  <c r="E86" i="3"/>
  <c r="E78" i="3"/>
  <c r="E77" i="3"/>
  <c r="C76" i="3"/>
  <c r="E76" i="3" s="1"/>
  <c r="C75" i="3"/>
  <c r="E75" i="3" s="1"/>
  <c r="E74" i="3"/>
  <c r="E72" i="3"/>
  <c r="E71" i="3"/>
  <c r="E65" i="3"/>
  <c r="E64" i="3"/>
  <c r="C63" i="3"/>
  <c r="E63" i="3" s="1"/>
  <c r="C62" i="3"/>
  <c r="E62" i="3" s="1"/>
  <c r="E59" i="3"/>
  <c r="E58" i="3"/>
  <c r="E51" i="3"/>
  <c r="E50" i="3"/>
  <c r="C48" i="3"/>
  <c r="E48" i="3" s="1"/>
  <c r="E47" i="3"/>
  <c r="E45" i="3"/>
  <c r="E44" i="3"/>
  <c r="E37" i="3"/>
  <c r="E33" i="3"/>
  <c r="E32" i="3"/>
  <c r="E17" i="3"/>
  <c r="E16" i="3"/>
  <c r="E14" i="3"/>
  <c r="E12" i="3"/>
  <c r="E11" i="3"/>
  <c r="C16" i="2"/>
  <c r="E16" i="2" s="1"/>
  <c r="C15" i="2"/>
  <c r="E15" i="2" s="1"/>
  <c r="E14" i="2"/>
  <c r="E53" i="2"/>
  <c r="C52" i="2"/>
  <c r="E52" i="2" s="1"/>
  <c r="C51" i="2"/>
  <c r="E51" i="2" s="1"/>
  <c r="E50" i="2"/>
  <c r="C49" i="2"/>
  <c r="E49" i="2" s="1"/>
  <c r="E48" i="2"/>
  <c r="E47" i="2"/>
  <c r="E41" i="2"/>
  <c r="C40" i="2"/>
  <c r="E40" i="2"/>
  <c r="C39" i="2"/>
  <c r="E39" i="2"/>
  <c r="E38" i="2"/>
  <c r="C37" i="2"/>
  <c r="E37" i="2" s="1"/>
  <c r="E36" i="2"/>
  <c r="E35" i="2"/>
  <c r="E29" i="2"/>
  <c r="C28" i="2"/>
  <c r="E28" i="2" s="1"/>
  <c r="C27" i="2"/>
  <c r="E27" i="2" s="1"/>
  <c r="E26" i="2"/>
  <c r="E25" i="2"/>
  <c r="E24" i="2"/>
  <c r="E23" i="2"/>
  <c r="E17" i="2"/>
  <c r="E13" i="2"/>
  <c r="E12" i="2"/>
  <c r="E69" i="1"/>
  <c r="E55" i="1"/>
  <c r="E41" i="1"/>
  <c r="E27" i="1"/>
  <c r="E37" i="1"/>
  <c r="E28" i="1"/>
  <c r="E26" i="1"/>
  <c r="E25" i="1"/>
  <c r="E17" i="1"/>
  <c r="E83" i="1"/>
  <c r="E79" i="1"/>
  <c r="C40" i="1"/>
  <c r="C54" i="1"/>
  <c r="C68" i="1"/>
  <c r="E16" i="1"/>
  <c r="E81" i="1"/>
  <c r="E84" i="1"/>
  <c r="E68" i="1"/>
  <c r="E54" i="1"/>
  <c r="E40" i="1"/>
  <c r="C91" i="1"/>
  <c r="E90" i="1"/>
  <c r="E89" i="1"/>
  <c r="E85" i="1"/>
  <c r="E82" i="1"/>
  <c r="E78" i="1"/>
  <c r="E86" i="1" s="1"/>
  <c r="C65" i="1"/>
  <c r="E65" i="1" s="1"/>
  <c r="C51" i="1"/>
  <c r="E51" i="1" s="1"/>
  <c r="C67" i="1"/>
  <c r="E67" i="1" s="1"/>
  <c r="C53" i="1"/>
  <c r="E53" i="1" s="1"/>
  <c r="C39" i="1"/>
  <c r="E39" i="1" s="1"/>
  <c r="E70" i="1"/>
  <c r="E66" i="1"/>
  <c r="E64" i="1"/>
  <c r="E63" i="1"/>
  <c r="E56" i="1"/>
  <c r="E52" i="1"/>
  <c r="E50" i="1"/>
  <c r="E49" i="1"/>
  <c r="E38" i="1"/>
  <c r="E36" i="1"/>
  <c r="E35" i="1"/>
  <c r="E18" i="1"/>
  <c r="E15" i="1"/>
  <c r="E14" i="1"/>
  <c r="E12" i="1"/>
  <c r="E42" i="1"/>
  <c r="E13" i="1"/>
  <c r="E11" i="1"/>
  <c r="E31" i="2" l="1"/>
  <c r="E20" i="1"/>
  <c r="E91" i="1"/>
  <c r="E93" i="1" s="1"/>
  <c r="E19" i="2"/>
  <c r="E43" i="2"/>
  <c r="E55" i="2"/>
  <c r="C29" i="1"/>
  <c r="E29" i="1" s="1"/>
  <c r="C43" i="1"/>
  <c r="E43" i="1" s="1"/>
  <c r="E45" i="1" s="1"/>
  <c r="C57" i="1"/>
  <c r="E57" i="1" s="1"/>
  <c r="E59" i="1" s="1"/>
  <c r="C71" i="1"/>
  <c r="E71" i="1" s="1"/>
  <c r="E73" i="1" s="1"/>
  <c r="E31" i="1"/>
  <c r="E88" i="3"/>
  <c r="E19" i="3"/>
  <c r="C79" i="3" s="1"/>
  <c r="E79" i="3" s="1"/>
  <c r="E81" i="3" s="1"/>
  <c r="E19" i="4"/>
  <c r="C87" i="4" l="1"/>
  <c r="E87" i="4" s="1"/>
  <c r="E89" i="4" s="1"/>
  <c r="C50" i="4"/>
  <c r="E50" i="4" s="1"/>
  <c r="E52" i="4" s="1"/>
  <c r="C37" i="4"/>
  <c r="E37" i="4" s="1"/>
  <c r="E39" i="4" s="1"/>
  <c r="C75" i="4"/>
  <c r="E75" i="4" s="1"/>
  <c r="E77" i="4" s="1"/>
  <c r="C39" i="3"/>
  <c r="E39" i="3" s="1"/>
  <c r="E41" i="3" s="1"/>
  <c r="C66" i="3"/>
  <c r="E66" i="3" s="1"/>
  <c r="E68" i="3" s="1"/>
  <c r="C53" i="3"/>
  <c r="E53" i="3" s="1"/>
  <c r="E55" i="3" s="1"/>
</calcChain>
</file>

<file path=xl/sharedStrings.xml><?xml version="1.0" encoding="utf-8"?>
<sst xmlns="http://schemas.openxmlformats.org/spreadsheetml/2006/main" count="358" uniqueCount="108">
  <si>
    <t>Quantity</t>
  </si>
  <si>
    <t>Total</t>
  </si>
  <si>
    <t>Insurance</t>
  </si>
  <si>
    <t>Uniform</t>
  </si>
  <si>
    <t>Yearly Operating Expenses:</t>
  </si>
  <si>
    <t>TOTAL YEARLY OPERATING EXPENSES:</t>
  </si>
  <si>
    <t>PO Box</t>
  </si>
  <si>
    <t>** Based on 11 players per team.</t>
  </si>
  <si>
    <t>TOTAL PER PLAYER EXPENSES (10U &amp; 12U Fast Pitch):</t>
  </si>
  <si>
    <t>TOTAL PER PLAYER EXPENSES (15U Fast Pitch):</t>
  </si>
  <si>
    <t>Team League Fee (CVC, GPGSL)</t>
  </si>
  <si>
    <t>Game Balls (1 dozen)</t>
  </si>
  <si>
    <t>Website Domain/Monthly Hosting</t>
  </si>
  <si>
    <t>Per Player Expenses (15U Fast Pitch):**</t>
  </si>
  <si>
    <t>Per Player Expenses (10U &amp; 12U Fast Pitch):**</t>
  </si>
  <si>
    <t>Team League Fee (Girls Community)</t>
  </si>
  <si>
    <t>Umpire Fees (7 Home Games, $35/game)</t>
  </si>
  <si>
    <r>
      <t xml:space="preserve">Umpire Fees (7 Home Games, </t>
    </r>
    <r>
      <rPr>
        <b/>
        <sz val="11"/>
        <color indexed="10"/>
        <rFont val="Calibri"/>
        <family val="2"/>
      </rPr>
      <t>$70/game</t>
    </r>
    <r>
      <rPr>
        <sz val="11"/>
        <rFont val="Calibri"/>
        <family val="2"/>
      </rPr>
      <t>)</t>
    </r>
  </si>
  <si>
    <t>Lime ($6.65/bag, 3 bags/season)</t>
  </si>
  <si>
    <t>Bank Account Fees (if $1,000 min balance)</t>
  </si>
  <si>
    <t>Item Cost</t>
  </si>
  <si>
    <r>
      <t xml:space="preserve">Web Forms ($139/2 years, </t>
    </r>
    <r>
      <rPr>
        <sz val="11"/>
        <color indexed="8"/>
        <rFont val="Calibri"/>
        <family val="2"/>
      </rPr>
      <t>½</t>
    </r>
    <r>
      <rPr>
        <sz val="11"/>
        <color theme="1"/>
        <rFont val="Calibri"/>
        <family val="2"/>
        <scheme val="minor"/>
      </rPr>
      <t xml:space="preserve"> cost per year)</t>
    </r>
  </si>
  <si>
    <t>Suggested Improvements:</t>
  </si>
  <si>
    <t>Ending Balance:</t>
  </si>
  <si>
    <t>Miscellaneous*</t>
  </si>
  <si>
    <t>* To cover at a minimum the credit card fees, copying fees for flyers in January, return check fees, postage, price increases, etc.</t>
  </si>
  <si>
    <t>*** Based on 150 players.  Had 160 in 2012.</t>
  </si>
  <si>
    <t>Yearly Operating Expenses***</t>
  </si>
  <si>
    <t>Coach's Shirts (2 coaches, $10/each)</t>
  </si>
  <si>
    <t>All Star Tournaments (Per Team):</t>
  </si>
  <si>
    <t>Tournament Fee</t>
  </si>
  <si>
    <t>All Star Shirt</t>
  </si>
  <si>
    <t># of Players Per Team:</t>
  </si>
  <si>
    <t>TOTAL:</t>
  </si>
  <si>
    <t>TOTAL PER PLAYER ALL STAR EXPENSE:</t>
  </si>
  <si>
    <t>Field Dry ($10.87/bag, 2 bags/season)</t>
  </si>
  <si>
    <t>Replace Catcher's Equipment (6 teams)</t>
  </si>
  <si>
    <t>Town Park Upper - Drainage Repair</t>
  </si>
  <si>
    <t>Town Park Upper -  Field Repair/Laser Grade</t>
  </si>
  <si>
    <t>Town Park Upper - Bleachers</t>
  </si>
  <si>
    <t>Town Park Lower -  Field Repair/Laser Grade</t>
  </si>
  <si>
    <t>Sam's Club Membership</t>
  </si>
  <si>
    <t>Fundraising (Sponsors/Grants)</t>
  </si>
  <si>
    <t>Fees</t>
  </si>
  <si>
    <t>Improvements/Fundraising:</t>
  </si>
  <si>
    <t>Improvement Fund (Per Player)</t>
  </si>
  <si>
    <t>Per Player Expenses (8U Slow Pitch):**</t>
  </si>
  <si>
    <t>Per Player Expenses (10U-18U Slow Pitch):**</t>
  </si>
  <si>
    <t>Umpire Fees (7 Home Games, $30/game)</t>
  </si>
  <si>
    <t>TOTAL PER PLAYER EXPENSES (8U Slow Pitch):</t>
  </si>
  <si>
    <t>TOTAL PER PLAYER EXPENSES (10U-18U Slow Pitch):</t>
  </si>
  <si>
    <t>North Strabane Field (6 pm to 8 pm/2 days a wk)</t>
  </si>
  <si>
    <t>Scorebook</t>
  </si>
  <si>
    <t>Notes for Next Season:</t>
  </si>
  <si>
    <t>1.  Add a visor to Slow Pitch?</t>
  </si>
  <si>
    <t>2.  Increase # of coach's shirts to 3?</t>
  </si>
  <si>
    <t>4.  Price of website is $9.99, not $9.95.</t>
  </si>
  <si>
    <t>3.  Increase # of players to 200-250?  Include Fall Ball numbers?</t>
  </si>
  <si>
    <t>2013 Spring Budget</t>
  </si>
  <si>
    <t>2013 Fall Budget</t>
  </si>
  <si>
    <t>5.  Increase Scorebook to $7.</t>
  </si>
  <si>
    <t>Team League Fee (CVC)</t>
  </si>
  <si>
    <t>7.  Double Lime Cost for 8U Slow Pitch.</t>
  </si>
  <si>
    <t>8.  Sam's Club Membership going up to $45 in 2014.</t>
  </si>
  <si>
    <t>6.  Remove Scorebook from Slow Pitch?</t>
  </si>
  <si>
    <t>9.  Umpire Fees going up by $5 for CVC.</t>
  </si>
  <si>
    <t>2014 Spring Budget</t>
  </si>
  <si>
    <t>*** Based on 260 players.  Had 170 in Spring 2013 and 90 in Fall 2013.</t>
  </si>
  <si>
    <t>2014 Fall Budget</t>
  </si>
  <si>
    <t>(50% discount in 12/2012)</t>
  </si>
  <si>
    <t>Coach's Shirts (3 coaches, $15/each)</t>
  </si>
  <si>
    <r>
      <t xml:space="preserve">Umpire Fees (7 Home Games, </t>
    </r>
    <r>
      <rPr>
        <b/>
        <sz val="11"/>
        <color indexed="10"/>
        <rFont val="Calibri"/>
        <family val="2"/>
      </rPr>
      <t>$80/game</t>
    </r>
    <r>
      <rPr>
        <sz val="11"/>
        <rFont val="Calibri"/>
        <family val="2"/>
      </rPr>
      <t>)</t>
    </r>
  </si>
  <si>
    <t>Visor</t>
  </si>
  <si>
    <t>Lime ($6.65/bag, 6 bags/season)</t>
  </si>
  <si>
    <t>Per Player Expenses (6U Instructional):**</t>
  </si>
  <si>
    <t>TOTAL PER PLAYER EXPENSES (6U Instructional):</t>
  </si>
  <si>
    <t>NA</t>
  </si>
  <si>
    <t>Field Maintenance ($90/field per season)</t>
  </si>
  <si>
    <t>Field Grass/Weed Spraying ($90/field per season)</t>
  </si>
  <si>
    <t>Balls (2 dozen at $41 per dozen)</t>
  </si>
  <si>
    <t>Umpire Fees (7 Home Games, $40/game)</t>
  </si>
  <si>
    <t>Uniform Shirt</t>
  </si>
  <si>
    <t>Reversible Jersey</t>
  </si>
  <si>
    <t>Improvement Fund:</t>
  </si>
  <si>
    <t>Notes:</t>
  </si>
  <si>
    <t>2.  Budget 12 or 13 players per team for 6U or 8U?</t>
  </si>
  <si>
    <t>3. add $45 per fp team for catchers clinic ($15 per catcher per team)?</t>
  </si>
  <si>
    <t>4.  Give 6U's same shirt as everyone else bec t's are also $15.</t>
  </si>
  <si>
    <t>5.  Add $15 for a Softball Fest Shirt so that ALL The girls get one.</t>
  </si>
  <si>
    <t>Coaches Shirt</t>
  </si>
  <si>
    <t>Changes:</t>
  </si>
  <si>
    <t>* Removed cost of jersey.  We would reuse jersey from the Spring.  See ** note above.</t>
  </si>
  <si>
    <t>* Dropped coaches shirts from 3 to 1 assuming a majority of the same coaches are returning.</t>
  </si>
  <si>
    <t>*  Added coaches shirt to 6U.</t>
  </si>
  <si>
    <t>* If a coach returns in the fall, they will reuse the same shirt.</t>
  </si>
  <si>
    <r>
      <t xml:space="preserve">** Based on 11 players per team.  </t>
    </r>
    <r>
      <rPr>
        <b/>
        <sz val="8"/>
        <color rgb="FFFF0000"/>
        <rFont val="Calibri"/>
        <family val="2"/>
      </rPr>
      <t>Does not include cost of jersey which is $30 for 8U and 6U and $15 for all others.</t>
    </r>
  </si>
  <si>
    <t>Per Player Expenses (10U Fast Pitch):**</t>
  </si>
  <si>
    <t>Per Player Expenses (12U Fast Pitch):**</t>
  </si>
  <si>
    <t>Jersey</t>
  </si>
  <si>
    <t>*** Based on 270 players.  Had 170 in Spring 2014 and 100 in Fall 2013.</t>
  </si>
  <si>
    <t>Property Insurance</t>
  </si>
  <si>
    <t>2015 Spring Budget</t>
  </si>
  <si>
    <t>Field Maintenance</t>
  </si>
  <si>
    <t>ENDING BALANCE:</t>
  </si>
  <si>
    <t>Improvement Fund (Per Family)</t>
  </si>
  <si>
    <t>** Based on 11 or 12 players per team.</t>
  </si>
  <si>
    <t>Per Player Expenses (15U &amp; 18U Fast Pitch):**</t>
  </si>
  <si>
    <t>TOTAL PER PLAYER EXPENSES (15U &amp; 18U Fast Pitch):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</si>
</sst>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2"/>
      <color indexed="10"/>
      <name val="Calibri"/>
      <family val="2"/>
    </font>
    <font>
      <b/>
      <u/>
      <sz val="11"/>
      <color indexed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44" fontId="19" fillId="0" borderId="0" xfId="1" applyFont="1" applyAlignment="1">
      <alignment horizontal="right"/>
    </xf>
    <xf numFmtId="44" fontId="3" fillId="0" borderId="0" xfId="1" applyFont="1" applyAlignment="1">
      <alignment horizontal="right"/>
    </xf>
    <xf numFmtId="0" fontId="4" fillId="0" borderId="0" xfId="0" applyFont="1"/>
    <xf numFmtId="44" fontId="4" fillId="0" borderId="0" xfId="1" applyFont="1" applyAlignment="1">
      <alignment horizontal="right"/>
    </xf>
    <xf numFmtId="0" fontId="5" fillId="0" borderId="0" xfId="0" applyFont="1"/>
    <xf numFmtId="44" fontId="6" fillId="0" borderId="0" xfId="1" applyFont="1" applyAlignment="1">
      <alignment horizontal="right"/>
    </xf>
    <xf numFmtId="0" fontId="8" fillId="0" borderId="0" xfId="0" applyFont="1"/>
    <xf numFmtId="0" fontId="9" fillId="0" borderId="0" xfId="0" applyFont="1"/>
    <xf numFmtId="44" fontId="10" fillId="0" borderId="0" xfId="1" applyFont="1" applyAlignment="1">
      <alignment horizontal="right"/>
    </xf>
    <xf numFmtId="44" fontId="9" fillId="0" borderId="0" xfId="1" applyFont="1" applyAlignment="1">
      <alignment horizontal="right"/>
    </xf>
    <xf numFmtId="44" fontId="10" fillId="2" borderId="0" xfId="1" applyFont="1" applyFill="1" applyAlignment="1">
      <alignment horizontal="right"/>
    </xf>
    <xf numFmtId="1" fontId="19" fillId="0" borderId="0" xfId="1" applyNumberFormat="1" applyFont="1" applyAlignment="1">
      <alignment horizontal="center"/>
    </xf>
    <xf numFmtId="2" fontId="19" fillId="0" borderId="0" xfId="1" applyNumberFormat="1" applyFont="1" applyAlignment="1">
      <alignment horizontal="center"/>
    </xf>
    <xf numFmtId="44" fontId="10" fillId="3" borderId="0" xfId="1" applyFont="1" applyFill="1" applyAlignment="1">
      <alignment horizontal="right"/>
    </xf>
    <xf numFmtId="44" fontId="11" fillId="3" borderId="0" xfId="1" applyFont="1" applyFill="1" applyAlignment="1">
      <alignment horizontal="right"/>
    </xf>
    <xf numFmtId="0" fontId="7" fillId="0" borderId="0" xfId="0" applyFont="1"/>
    <xf numFmtId="44" fontId="7" fillId="0" borderId="0" xfId="1" applyFont="1" applyAlignment="1">
      <alignment horizontal="right"/>
    </xf>
    <xf numFmtId="1" fontId="7" fillId="0" borderId="0" xfId="1" applyNumberFormat="1" applyFont="1" applyAlignment="1">
      <alignment horizontal="center"/>
    </xf>
    <xf numFmtId="0" fontId="12" fillId="0" borderId="0" xfId="0" applyFont="1"/>
    <xf numFmtId="1" fontId="12" fillId="0" borderId="0" xfId="1" applyNumberFormat="1" applyFont="1" applyAlignment="1">
      <alignment horizontal="center"/>
    </xf>
    <xf numFmtId="44" fontId="19" fillId="2" borderId="0" xfId="1" applyFont="1" applyFill="1" applyAlignment="1">
      <alignment horizontal="right"/>
    </xf>
    <xf numFmtId="44" fontId="14" fillId="0" borderId="0" xfId="1" applyFont="1" applyAlignment="1">
      <alignment horizontal="right"/>
    </xf>
    <xf numFmtId="0" fontId="15" fillId="0" borderId="0" xfId="0" applyFont="1"/>
    <xf numFmtId="44" fontId="13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10" fillId="0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19" fillId="0" borderId="0" xfId="1" applyNumberFormat="1" applyFont="1" applyAlignment="1">
      <alignment horizontal="center"/>
    </xf>
    <xf numFmtId="0" fontId="16" fillId="0" borderId="0" xfId="0" applyFont="1" applyFill="1"/>
    <xf numFmtId="44" fontId="19" fillId="0" borderId="0" xfId="1" applyFont="1" applyFill="1" applyAlignment="1">
      <alignment horizontal="right"/>
    </xf>
    <xf numFmtId="0" fontId="0" fillId="0" borderId="0" xfId="0" applyFill="1" applyAlignment="1">
      <alignment horizontal="center"/>
    </xf>
    <xf numFmtId="164" fontId="9" fillId="0" borderId="0" xfId="1" applyNumberFormat="1" applyFont="1" applyAlignment="1">
      <alignment horizontal="center"/>
    </xf>
    <xf numFmtId="164" fontId="19" fillId="0" borderId="0" xfId="1" applyNumberFormat="1" applyFont="1" applyFill="1" applyAlignment="1">
      <alignment horizontal="center"/>
    </xf>
    <xf numFmtId="164" fontId="10" fillId="2" borderId="0" xfId="1" applyNumberFormat="1" applyFont="1" applyFill="1" applyAlignment="1">
      <alignment horizontal="right"/>
    </xf>
    <xf numFmtId="0" fontId="17" fillId="0" borderId="0" xfId="0" applyFont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0" fontId="2" fillId="0" borderId="0" xfId="0" applyFont="1" applyAlignment="1"/>
    <xf numFmtId="0" fontId="20" fillId="0" borderId="0" xfId="0" applyFont="1"/>
    <xf numFmtId="44" fontId="7" fillId="0" borderId="0" xfId="1" applyFont="1" applyFill="1" applyAlignment="1">
      <alignment horizontal="right"/>
    </xf>
    <xf numFmtId="44" fontId="6" fillId="0" borderId="0" xfId="1" applyFont="1" applyFill="1" applyAlignment="1">
      <alignment horizontal="right"/>
    </xf>
    <xf numFmtId="0" fontId="21" fillId="0" borderId="0" xfId="0" applyFont="1"/>
    <xf numFmtId="164" fontId="21" fillId="0" borderId="0" xfId="1" applyNumberFormat="1" applyFont="1" applyAlignment="1">
      <alignment horizontal="center"/>
    </xf>
    <xf numFmtId="0" fontId="21" fillId="0" borderId="0" xfId="0" applyFont="1" applyAlignment="1">
      <alignment horizontal="center"/>
    </xf>
    <xf numFmtId="44" fontId="12" fillId="0" borderId="0" xfId="1" applyFont="1" applyFill="1" applyAlignment="1">
      <alignment horizontal="right"/>
    </xf>
    <xf numFmtId="44" fontId="12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/>
    <xf numFmtId="164" fontId="22" fillId="0" borderId="0" xfId="1" applyNumberFormat="1" applyFont="1" applyAlignment="1">
      <alignment horizontal="left"/>
    </xf>
    <xf numFmtId="44" fontId="9" fillId="0" borderId="0" xfId="1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center"/>
    </xf>
    <xf numFmtId="0" fontId="21" fillId="0" borderId="0" xfId="0" applyFont="1" applyFill="1"/>
    <xf numFmtId="1" fontId="12" fillId="0" borderId="0" xfId="1" applyNumberFormat="1" applyFont="1" applyFill="1" applyAlignment="1">
      <alignment horizontal="center"/>
    </xf>
    <xf numFmtId="164" fontId="21" fillId="0" borderId="0" xfId="1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5" fillId="0" borderId="0" xfId="0" applyFont="1" applyFill="1"/>
    <xf numFmtId="164" fontId="19" fillId="0" borderId="0" xfId="1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left"/>
    </xf>
    <xf numFmtId="0" fontId="7" fillId="0" borderId="0" xfId="0" applyFont="1" applyFill="1"/>
    <xf numFmtId="0" fontId="12" fillId="0" borderId="0" xfId="0" applyFont="1" applyFill="1"/>
    <xf numFmtId="44" fontId="4" fillId="0" borderId="0" xfId="1" applyFont="1" applyFill="1" applyAlignment="1">
      <alignment horizontal="right"/>
    </xf>
    <xf numFmtId="1" fontId="21" fillId="0" borderId="0" xfId="1" applyNumberFormat="1" applyFont="1" applyAlignment="1">
      <alignment horizontal="center"/>
    </xf>
    <xf numFmtId="44" fontId="21" fillId="0" borderId="0" xfId="1" applyFont="1" applyAlignment="1">
      <alignment horizontal="right"/>
    </xf>
    <xf numFmtId="44" fontId="19" fillId="4" borderId="0" xfId="1" applyFont="1" applyFill="1" applyAlignment="1">
      <alignment horizontal="right"/>
    </xf>
    <xf numFmtId="44" fontId="21" fillId="4" borderId="0" xfId="1" applyFont="1" applyFill="1" applyAlignment="1">
      <alignment horizontal="right"/>
    </xf>
    <xf numFmtId="0" fontId="10" fillId="0" borderId="0" xfId="0" applyFont="1" applyAlignment="1">
      <alignment horizontal="left"/>
    </xf>
    <xf numFmtId="44" fontId="7" fillId="4" borderId="0" xfId="1" applyFont="1" applyFill="1" applyAlignment="1">
      <alignment horizontal="right"/>
    </xf>
    <xf numFmtId="44" fontId="21" fillId="0" borderId="0" xfId="1" applyFont="1" applyFill="1" applyAlignment="1">
      <alignment horizontal="right"/>
    </xf>
    <xf numFmtId="0" fontId="24" fillId="0" borderId="0" xfId="0" applyFont="1"/>
    <xf numFmtId="0" fontId="10" fillId="0" borderId="0" xfId="0" applyFont="1" applyAlignment="1">
      <alignment horizontal="left"/>
    </xf>
    <xf numFmtId="164" fontId="14" fillId="0" borderId="0" xfId="1" applyNumberFormat="1" applyFont="1" applyFill="1" applyAlignment="1">
      <alignment horizontal="right"/>
    </xf>
    <xf numFmtId="164" fontId="12" fillId="0" borderId="0" xfId="1" applyNumberFormat="1" applyFont="1" applyFill="1" applyAlignment="1">
      <alignment horizontal="center"/>
    </xf>
    <xf numFmtId="8" fontId="19" fillId="0" borderId="0" xfId="1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1" fontId="19" fillId="0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4</xdr:col>
      <xdr:colOff>571500</xdr:colOff>
      <xdr:row>7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51816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4</xdr:col>
      <xdr:colOff>638175</xdr:colOff>
      <xdr:row>7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51816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4</xdr:col>
      <xdr:colOff>571500</xdr:colOff>
      <xdr:row>7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51816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4</xdr:col>
      <xdr:colOff>638175</xdr:colOff>
      <xdr:row>7</xdr:row>
      <xdr:rowOff>133350</xdr:rowOff>
    </xdr:to>
    <xdr:pic>
      <xdr:nvPicPr>
        <xdr:cNvPr id="30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51816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4</xdr:col>
      <xdr:colOff>638175</xdr:colOff>
      <xdr:row>7</xdr:row>
      <xdr:rowOff>133350</xdr:rowOff>
    </xdr:to>
    <xdr:pic>
      <xdr:nvPicPr>
        <xdr:cNvPr id="207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51816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89"/>
  <sheetViews>
    <sheetView tabSelected="1" workbookViewId="0"/>
  </sheetViews>
  <sheetFormatPr defaultRowHeight="15" x14ac:dyDescent="0.25"/>
  <cols>
    <col min="1" max="1" width="4.42578125" customWidth="1"/>
    <col min="2" max="2" width="44.42578125" customWidth="1"/>
    <col min="3" max="5" width="13.85546875" style="1" customWidth="1"/>
    <col min="6" max="7" width="8.7109375" style="29" customWidth="1"/>
    <col min="8" max="8" width="5.42578125" style="27" bestFit="1" customWidth="1"/>
  </cols>
  <sheetData>
    <row r="8" spans="1:10" ht="33.75" customHeight="1" x14ac:dyDescent="0.35">
      <c r="A8" s="78" t="s">
        <v>101</v>
      </c>
      <c r="B8" s="78"/>
      <c r="C8" s="78"/>
      <c r="D8" s="78"/>
      <c r="E8" s="78"/>
      <c r="F8" s="38"/>
      <c r="G8" s="38"/>
    </row>
    <row r="10" spans="1:10" ht="17.25" x14ac:dyDescent="0.4">
      <c r="A10" s="5" t="s">
        <v>4</v>
      </c>
      <c r="C10" s="2" t="s">
        <v>20</v>
      </c>
      <c r="D10" s="2" t="s">
        <v>0</v>
      </c>
      <c r="E10" s="2" t="s">
        <v>1</v>
      </c>
      <c r="I10" s="39"/>
    </row>
    <row r="11" spans="1:10" x14ac:dyDescent="0.25">
      <c r="B11" s="48" t="s">
        <v>12</v>
      </c>
      <c r="C11" s="31">
        <v>9.99</v>
      </c>
      <c r="D11" s="12">
        <v>12</v>
      </c>
      <c r="E11" s="1">
        <f t="shared" ref="E11:E18" si="0">C11*D11</f>
        <v>119.88</v>
      </c>
    </row>
    <row r="12" spans="1:10" x14ac:dyDescent="0.25">
      <c r="B12" s="48" t="s">
        <v>6</v>
      </c>
      <c r="C12" s="31">
        <v>68</v>
      </c>
      <c r="D12" s="12">
        <v>1</v>
      </c>
      <c r="E12" s="1">
        <f t="shared" si="0"/>
        <v>68</v>
      </c>
    </row>
    <row r="13" spans="1:10" x14ac:dyDescent="0.25">
      <c r="B13" s="48" t="s">
        <v>21</v>
      </c>
      <c r="C13" s="31">
        <f>139/2</f>
        <v>69.5</v>
      </c>
      <c r="D13" s="13">
        <v>0.5</v>
      </c>
      <c r="E13" s="1">
        <f t="shared" si="0"/>
        <v>34.75</v>
      </c>
      <c r="F13" s="49" t="s">
        <v>69</v>
      </c>
      <c r="J13" t="s">
        <v>84</v>
      </c>
    </row>
    <row r="14" spans="1:10" x14ac:dyDescent="0.25">
      <c r="B14" s="48" t="s">
        <v>2</v>
      </c>
      <c r="C14" s="31">
        <v>900</v>
      </c>
      <c r="D14" s="12">
        <v>1</v>
      </c>
      <c r="E14" s="1">
        <f t="shared" si="0"/>
        <v>900</v>
      </c>
    </row>
    <row r="15" spans="1:10" x14ac:dyDescent="0.25">
      <c r="B15" s="48" t="s">
        <v>100</v>
      </c>
      <c r="C15" s="31">
        <v>102</v>
      </c>
      <c r="D15" s="12">
        <v>1</v>
      </c>
      <c r="E15" s="1">
        <f t="shared" ref="E15" si="1">C15*D15</f>
        <v>102</v>
      </c>
    </row>
    <row r="16" spans="1:10" x14ac:dyDescent="0.25">
      <c r="B16" s="48" t="s">
        <v>78</v>
      </c>
      <c r="C16" s="31">
        <v>270</v>
      </c>
      <c r="D16" s="12">
        <v>2</v>
      </c>
      <c r="E16" s="1">
        <f>C16*D16</f>
        <v>540</v>
      </c>
    </row>
    <row r="17" spans="1:10" x14ac:dyDescent="0.25">
      <c r="B17" s="48" t="s">
        <v>41</v>
      </c>
      <c r="C17" s="31">
        <v>45</v>
      </c>
      <c r="D17" s="12">
        <v>1</v>
      </c>
      <c r="E17" s="1">
        <f>C17*D17</f>
        <v>45</v>
      </c>
    </row>
    <row r="18" spans="1:10" x14ac:dyDescent="0.25">
      <c r="B18" s="48" t="s">
        <v>24</v>
      </c>
      <c r="C18" s="31">
        <v>1000</v>
      </c>
      <c r="D18" s="12">
        <v>1</v>
      </c>
      <c r="E18" s="1">
        <f t="shared" si="0"/>
        <v>1000</v>
      </c>
    </row>
    <row r="19" spans="1:10" x14ac:dyDescent="0.25">
      <c r="B19" s="48"/>
      <c r="C19" s="31"/>
    </row>
    <row r="20" spans="1:10" s="8" customFormat="1" ht="15.75" x14ac:dyDescent="0.25">
      <c r="B20" s="79" t="s">
        <v>5</v>
      </c>
      <c r="C20" s="79"/>
      <c r="D20" s="9"/>
      <c r="E20" s="14">
        <f>SUM(E11:E19)</f>
        <v>2809.63</v>
      </c>
      <c r="F20" s="33"/>
      <c r="G20" s="33"/>
      <c r="H20" s="28"/>
      <c r="J20" s="19"/>
    </row>
    <row r="21" spans="1:10" x14ac:dyDescent="0.25">
      <c r="A21" s="7" t="s">
        <v>25</v>
      </c>
      <c r="B21" s="48"/>
      <c r="C21" s="31"/>
    </row>
    <row r="22" spans="1:10" x14ac:dyDescent="0.25">
      <c r="A22" s="7"/>
      <c r="B22" s="48"/>
      <c r="C22" s="31"/>
      <c r="F22" s="36">
        <v>2014</v>
      </c>
      <c r="G22" s="36">
        <v>2015</v>
      </c>
    </row>
    <row r="23" spans="1:10" x14ac:dyDescent="0.25">
      <c r="B23" s="48"/>
      <c r="C23" s="31"/>
      <c r="F23" s="37" t="s">
        <v>43</v>
      </c>
      <c r="G23" s="37" t="s">
        <v>43</v>
      </c>
    </row>
    <row r="24" spans="1:10" x14ac:dyDescent="0.25">
      <c r="A24" s="58" t="s">
        <v>74</v>
      </c>
      <c r="B24" s="48"/>
      <c r="C24" s="30"/>
      <c r="D24" s="31"/>
      <c r="E24" s="31"/>
    </row>
    <row r="25" spans="1:10" x14ac:dyDescent="0.25">
      <c r="B25" s="48" t="s">
        <v>79</v>
      </c>
      <c r="C25" s="31">
        <v>82</v>
      </c>
      <c r="D25" s="80">
        <v>12</v>
      </c>
      <c r="E25" s="1">
        <f>C25/D25</f>
        <v>6.833333333333333</v>
      </c>
      <c r="F25" s="59"/>
      <c r="G25" s="60"/>
    </row>
    <row r="26" spans="1:10" x14ac:dyDescent="0.25">
      <c r="B26" s="48" t="s">
        <v>18</v>
      </c>
      <c r="C26" s="31">
        <f>6.65*3</f>
        <v>19.950000000000003</v>
      </c>
      <c r="D26" s="80">
        <v>12</v>
      </c>
      <c r="E26" s="1">
        <f t="shared" ref="E26" si="2">C26/D26</f>
        <v>1.6625000000000003</v>
      </c>
      <c r="F26" s="61"/>
      <c r="G26" s="34"/>
    </row>
    <row r="27" spans="1:10" x14ac:dyDescent="0.25">
      <c r="B27" s="48" t="s">
        <v>98</v>
      </c>
      <c r="C27" s="31">
        <v>10</v>
      </c>
      <c r="D27" s="80">
        <v>2</v>
      </c>
      <c r="E27" s="1">
        <f>C27*D27</f>
        <v>20</v>
      </c>
      <c r="F27" s="57"/>
      <c r="G27" s="34"/>
    </row>
    <row r="28" spans="1:10" x14ac:dyDescent="0.25">
      <c r="B28" s="48" t="s">
        <v>72</v>
      </c>
      <c r="C28" s="31">
        <v>9</v>
      </c>
      <c r="D28" s="80">
        <v>1</v>
      </c>
      <c r="E28" s="1">
        <f>C28*D28</f>
        <v>9</v>
      </c>
    </row>
    <row r="30" spans="1:10" ht="15.75" x14ac:dyDescent="0.25">
      <c r="A30" s="8"/>
      <c r="B30" s="77" t="s">
        <v>75</v>
      </c>
      <c r="C30" s="77"/>
      <c r="D30" s="10"/>
      <c r="E30" s="11">
        <f>SUM(E25:E29)</f>
        <v>37.495833333333337</v>
      </c>
      <c r="F30" s="74">
        <v>27</v>
      </c>
      <c r="G30" s="35">
        <v>35</v>
      </c>
    </row>
    <row r="31" spans="1:10" ht="15.75" x14ac:dyDescent="0.25">
      <c r="A31" s="8"/>
      <c r="B31" s="73"/>
      <c r="C31" s="73"/>
      <c r="D31" s="50"/>
      <c r="E31" s="26"/>
      <c r="F31" s="74"/>
      <c r="G31" s="51"/>
    </row>
    <row r="32" spans="1:10" x14ac:dyDescent="0.25">
      <c r="A32" s="5" t="s">
        <v>46</v>
      </c>
      <c r="B32" s="48"/>
      <c r="C32" s="30"/>
      <c r="D32" s="31"/>
      <c r="E32" s="31"/>
      <c r="F32" s="55"/>
    </row>
    <row r="33" spans="1:8" x14ac:dyDescent="0.25">
      <c r="B33" s="53" t="s">
        <v>61</v>
      </c>
      <c r="C33" s="71">
        <v>65</v>
      </c>
      <c r="D33" s="80">
        <v>12</v>
      </c>
      <c r="E33" s="66">
        <f>C33/D33</f>
        <v>5.416666666666667</v>
      </c>
      <c r="F33" s="55"/>
    </row>
    <row r="34" spans="1:8" x14ac:dyDescent="0.25">
      <c r="B34" s="53" t="s">
        <v>11</v>
      </c>
      <c r="C34" s="71">
        <v>60</v>
      </c>
      <c r="D34" s="80">
        <v>12</v>
      </c>
      <c r="E34" s="66">
        <f>C34/D34</f>
        <v>5</v>
      </c>
      <c r="F34" s="55"/>
    </row>
    <row r="35" spans="1:8" x14ac:dyDescent="0.25">
      <c r="B35" s="48" t="s">
        <v>70</v>
      </c>
      <c r="C35" s="31">
        <v>45</v>
      </c>
      <c r="D35" s="80">
        <v>12</v>
      </c>
      <c r="E35" s="1">
        <f t="shared" ref="E35:E36" si="3">C35/D35</f>
        <v>3.75</v>
      </c>
      <c r="F35" s="55"/>
    </row>
    <row r="36" spans="1:8" x14ac:dyDescent="0.25">
      <c r="B36" s="48" t="s">
        <v>73</v>
      </c>
      <c r="C36" s="31">
        <f>6.65*6</f>
        <v>39.900000000000006</v>
      </c>
      <c r="D36" s="80">
        <v>12</v>
      </c>
      <c r="E36" s="1">
        <f t="shared" si="3"/>
        <v>3.3250000000000006</v>
      </c>
      <c r="F36" s="55"/>
    </row>
    <row r="37" spans="1:8" x14ac:dyDescent="0.25">
      <c r="B37" s="48" t="s">
        <v>52</v>
      </c>
      <c r="C37" s="31">
        <v>7</v>
      </c>
      <c r="D37" s="80">
        <v>12</v>
      </c>
      <c r="E37" s="1">
        <f>C37/D37</f>
        <v>0.58333333333333337</v>
      </c>
      <c r="F37" s="55"/>
    </row>
    <row r="38" spans="1:8" x14ac:dyDescent="0.25">
      <c r="B38" s="48" t="s">
        <v>98</v>
      </c>
      <c r="C38" s="31">
        <v>15</v>
      </c>
      <c r="D38" s="80">
        <v>2</v>
      </c>
      <c r="E38" s="1">
        <f>C38*D38</f>
        <v>30</v>
      </c>
      <c r="F38" s="55"/>
      <c r="G38" s="57"/>
    </row>
    <row r="39" spans="1:8" x14ac:dyDescent="0.25">
      <c r="B39" s="48" t="s">
        <v>72</v>
      </c>
      <c r="C39" s="31">
        <f>$C$28</f>
        <v>9</v>
      </c>
      <c r="D39" s="80">
        <v>1</v>
      </c>
      <c r="E39" s="1">
        <f>C39*D39</f>
        <v>9</v>
      </c>
      <c r="F39" s="55"/>
    </row>
    <row r="40" spans="1:8" x14ac:dyDescent="0.25">
      <c r="B40" t="s">
        <v>27</v>
      </c>
      <c r="C40" s="15">
        <f>E20</f>
        <v>2809.63</v>
      </c>
      <c r="D40" s="80">
        <v>270</v>
      </c>
      <c r="E40" s="1">
        <f>C40/D40</f>
        <v>10.406037037037038</v>
      </c>
      <c r="F40" s="55"/>
    </row>
    <row r="41" spans="1:8" x14ac:dyDescent="0.25">
      <c r="F41" s="55"/>
    </row>
    <row r="42" spans="1:8" ht="15.75" x14ac:dyDescent="0.25">
      <c r="A42" s="8"/>
      <c r="B42" s="77" t="s">
        <v>49</v>
      </c>
      <c r="C42" s="77"/>
      <c r="D42" s="10"/>
      <c r="E42" s="11">
        <f>SUM(E33:E41)</f>
        <v>67.481037037037041</v>
      </c>
      <c r="F42" s="74">
        <v>65</v>
      </c>
      <c r="G42" s="35">
        <v>65</v>
      </c>
    </row>
    <row r="43" spans="1:8" x14ac:dyDescent="0.25">
      <c r="F43" s="55"/>
    </row>
    <row r="44" spans="1:8" x14ac:dyDescent="0.25">
      <c r="A44" s="5" t="s">
        <v>47</v>
      </c>
      <c r="C44" s="30"/>
      <c r="D44" s="31"/>
      <c r="E44" s="31"/>
      <c r="F44" s="55"/>
      <c r="G44" s="34"/>
      <c r="H44" s="32"/>
    </row>
    <row r="45" spans="1:8" x14ac:dyDescent="0.25">
      <c r="B45" t="s">
        <v>61</v>
      </c>
      <c r="C45" s="31">
        <v>65</v>
      </c>
      <c r="D45" s="12">
        <v>11</v>
      </c>
      <c r="E45" s="1">
        <f t="shared" ref="E45:E51" si="4">C45/D45</f>
        <v>5.9090909090909092</v>
      </c>
      <c r="F45" s="55"/>
    </row>
    <row r="46" spans="1:8" x14ac:dyDescent="0.25">
      <c r="B46" t="s">
        <v>11</v>
      </c>
      <c r="C46" s="31">
        <v>60</v>
      </c>
      <c r="D46" s="12">
        <v>11</v>
      </c>
      <c r="E46" s="1">
        <f t="shared" si="4"/>
        <v>5.4545454545454541</v>
      </c>
      <c r="F46" s="55"/>
    </row>
    <row r="47" spans="1:8" x14ac:dyDescent="0.25">
      <c r="B47" s="48" t="s">
        <v>70</v>
      </c>
      <c r="C47" s="31">
        <v>45</v>
      </c>
      <c r="D47" s="12">
        <v>11</v>
      </c>
      <c r="E47" s="1">
        <f t="shared" si="4"/>
        <v>4.0909090909090908</v>
      </c>
      <c r="F47" s="55"/>
    </row>
    <row r="48" spans="1:8" x14ac:dyDescent="0.25">
      <c r="B48" s="62" t="s">
        <v>80</v>
      </c>
      <c r="C48" s="40">
        <f>7*40</f>
        <v>280</v>
      </c>
      <c r="D48" s="18">
        <v>11</v>
      </c>
      <c r="E48" s="17">
        <f t="shared" si="4"/>
        <v>25.454545454545453</v>
      </c>
      <c r="F48" s="55"/>
    </row>
    <row r="49" spans="1:9" x14ac:dyDescent="0.25">
      <c r="B49" s="16" t="s">
        <v>18</v>
      </c>
      <c r="C49" s="40">
        <f>6.65*3</f>
        <v>19.950000000000003</v>
      </c>
      <c r="D49" s="18">
        <v>11</v>
      </c>
      <c r="E49" s="17">
        <f t="shared" si="4"/>
        <v>1.8136363636363639</v>
      </c>
      <c r="F49" s="55"/>
    </row>
    <row r="50" spans="1:9" x14ac:dyDescent="0.25">
      <c r="B50" s="16" t="s">
        <v>35</v>
      </c>
      <c r="C50" s="40">
        <f>10.87*2</f>
        <v>21.74</v>
      </c>
      <c r="D50" s="18">
        <v>11</v>
      </c>
      <c r="E50" s="17">
        <f t="shared" si="4"/>
        <v>1.9763636363636363</v>
      </c>
      <c r="F50" s="55"/>
    </row>
    <row r="51" spans="1:9" x14ac:dyDescent="0.25">
      <c r="B51" t="s">
        <v>52</v>
      </c>
      <c r="C51" s="31">
        <v>7</v>
      </c>
      <c r="D51" s="12">
        <v>11</v>
      </c>
      <c r="E51" s="1">
        <f t="shared" si="4"/>
        <v>0.63636363636363635</v>
      </c>
      <c r="F51" s="55"/>
    </row>
    <row r="52" spans="1:9" x14ac:dyDescent="0.25">
      <c r="B52" s="48" t="s">
        <v>98</v>
      </c>
      <c r="C52" s="31">
        <v>15</v>
      </c>
      <c r="D52" s="12">
        <v>2</v>
      </c>
      <c r="E52" s="1">
        <f>C52*D52</f>
        <v>30</v>
      </c>
      <c r="F52" s="55"/>
      <c r="G52" s="57"/>
    </row>
    <row r="53" spans="1:9" x14ac:dyDescent="0.25">
      <c r="B53" s="48" t="s">
        <v>72</v>
      </c>
      <c r="C53" s="31">
        <f>$C$28</f>
        <v>9</v>
      </c>
      <c r="D53" s="12">
        <v>1</v>
      </c>
      <c r="E53" s="1">
        <f>C53*D53</f>
        <v>9</v>
      </c>
      <c r="F53" s="55"/>
    </row>
    <row r="54" spans="1:9" x14ac:dyDescent="0.25">
      <c r="B54" t="s">
        <v>27</v>
      </c>
      <c r="C54" s="15">
        <f>E20</f>
        <v>2809.63</v>
      </c>
      <c r="D54" s="80">
        <v>270</v>
      </c>
      <c r="E54" s="1">
        <f>C54/D54</f>
        <v>10.406037037037038</v>
      </c>
      <c r="F54" s="55"/>
    </row>
    <row r="55" spans="1:9" x14ac:dyDescent="0.25">
      <c r="F55" s="55"/>
    </row>
    <row r="56" spans="1:9" ht="15.75" x14ac:dyDescent="0.25">
      <c r="A56" s="8"/>
      <c r="B56" s="77" t="s">
        <v>50</v>
      </c>
      <c r="C56" s="77"/>
      <c r="D56" s="10"/>
      <c r="E56" s="11">
        <f>SUM(E45:E55)</f>
        <v>94.741491582491577</v>
      </c>
      <c r="F56" s="74">
        <v>90</v>
      </c>
      <c r="G56" s="35">
        <v>90</v>
      </c>
    </row>
    <row r="57" spans="1:9" ht="15.75" x14ac:dyDescent="0.25">
      <c r="B57" s="3"/>
      <c r="C57" s="6"/>
      <c r="E57" s="4"/>
      <c r="F57" s="55"/>
    </row>
    <row r="58" spans="1:9" s="8" customFormat="1" x14ac:dyDescent="0.25">
      <c r="A58" s="5" t="s">
        <v>14</v>
      </c>
      <c r="B58"/>
      <c r="C58" s="1"/>
      <c r="D58" s="1"/>
      <c r="E58" s="1"/>
      <c r="F58" s="75"/>
      <c r="G58" s="33"/>
      <c r="H58" s="28"/>
    </row>
    <row r="59" spans="1:9" s="27" customFormat="1" x14ac:dyDescent="0.25">
      <c r="A59"/>
      <c r="B59" t="s">
        <v>10</v>
      </c>
      <c r="C59" s="31">
        <v>65</v>
      </c>
      <c r="D59" s="12">
        <v>11</v>
      </c>
      <c r="E59" s="1">
        <f t="shared" ref="E59:E64" si="5">C59/D59</f>
        <v>5.9090909090909092</v>
      </c>
      <c r="F59" s="55"/>
      <c r="G59" s="29"/>
      <c r="I59"/>
    </row>
    <row r="60" spans="1:9" s="27" customFormat="1" x14ac:dyDescent="0.25">
      <c r="A60"/>
      <c r="B60" t="s">
        <v>11</v>
      </c>
      <c r="C60" s="31">
        <v>60</v>
      </c>
      <c r="D60" s="12">
        <v>11</v>
      </c>
      <c r="E60" s="1">
        <f t="shared" si="5"/>
        <v>5.4545454545454541</v>
      </c>
      <c r="F60" s="55"/>
      <c r="G60" s="29"/>
      <c r="I60"/>
    </row>
    <row r="61" spans="1:9" x14ac:dyDescent="0.25">
      <c r="B61" s="48" t="s">
        <v>70</v>
      </c>
      <c r="C61" s="31">
        <v>45</v>
      </c>
      <c r="D61" s="12">
        <v>11</v>
      </c>
      <c r="E61" s="1">
        <f t="shared" si="5"/>
        <v>4.0909090909090908</v>
      </c>
      <c r="F61" s="55"/>
    </row>
    <row r="62" spans="1:9" s="53" customFormat="1" x14ac:dyDescent="0.25">
      <c r="B62" s="63" t="s">
        <v>80</v>
      </c>
      <c r="C62" s="45">
        <f>7*40</f>
        <v>280</v>
      </c>
      <c r="D62" s="54">
        <v>11</v>
      </c>
      <c r="E62" s="45">
        <f t="shared" si="5"/>
        <v>25.454545454545453</v>
      </c>
      <c r="F62" s="55"/>
      <c r="G62" s="55"/>
      <c r="H62" s="56"/>
    </row>
    <row r="63" spans="1:9" s="27" customFormat="1" x14ac:dyDescent="0.25">
      <c r="A63"/>
      <c r="B63" s="48" t="s">
        <v>18</v>
      </c>
      <c r="C63" s="31">
        <f>6.65*3</f>
        <v>19.950000000000003</v>
      </c>
      <c r="D63" s="12">
        <v>11</v>
      </c>
      <c r="E63" s="1">
        <f t="shared" si="5"/>
        <v>1.8136363636363639</v>
      </c>
      <c r="F63" s="55"/>
      <c r="G63" s="29"/>
      <c r="I63"/>
    </row>
    <row r="64" spans="1:9" s="27" customFormat="1" x14ac:dyDescent="0.25">
      <c r="A64"/>
      <c r="B64" s="48" t="s">
        <v>35</v>
      </c>
      <c r="C64" s="31">
        <f>10.87*2</f>
        <v>21.74</v>
      </c>
      <c r="D64" s="12">
        <v>11</v>
      </c>
      <c r="E64" s="1">
        <f t="shared" si="5"/>
        <v>1.9763636363636363</v>
      </c>
      <c r="F64" s="55"/>
      <c r="G64" s="29"/>
      <c r="I64"/>
    </row>
    <row r="65" spans="1:9" s="27" customFormat="1" x14ac:dyDescent="0.25">
      <c r="A65"/>
      <c r="B65" s="48" t="s">
        <v>52</v>
      </c>
      <c r="C65" s="31">
        <v>7</v>
      </c>
      <c r="D65" s="12">
        <v>11</v>
      </c>
      <c r="E65" s="1">
        <f>C65/D65</f>
        <v>0.63636363636363635</v>
      </c>
      <c r="F65" s="55"/>
      <c r="G65" s="29"/>
      <c r="I65"/>
    </row>
    <row r="66" spans="1:9" s="27" customFormat="1" x14ac:dyDescent="0.25">
      <c r="A66"/>
      <c r="B66" s="48" t="s">
        <v>98</v>
      </c>
      <c r="C66" s="31">
        <v>15</v>
      </c>
      <c r="D66" s="12">
        <v>2</v>
      </c>
      <c r="E66" s="1">
        <f>C66*D66</f>
        <v>30</v>
      </c>
      <c r="F66" s="55"/>
      <c r="G66" s="57"/>
      <c r="I66"/>
    </row>
    <row r="67" spans="1:9" s="27" customFormat="1" x14ac:dyDescent="0.25">
      <c r="A67"/>
      <c r="B67" t="s">
        <v>27</v>
      </c>
      <c r="C67" s="15">
        <f>E20</f>
        <v>2809.63</v>
      </c>
      <c r="D67" s="80">
        <v>270</v>
      </c>
      <c r="E67" s="1">
        <f>C67/D67</f>
        <v>10.406037037037038</v>
      </c>
      <c r="F67" s="55"/>
      <c r="G67" s="29"/>
      <c r="I67"/>
    </row>
    <row r="68" spans="1:9" s="27" customFormat="1" x14ac:dyDescent="0.25">
      <c r="A68" s="8"/>
      <c r="B68"/>
      <c r="C68" s="1"/>
      <c r="D68" s="1"/>
      <c r="E68" s="1"/>
      <c r="F68" s="55"/>
      <c r="G68" s="29"/>
      <c r="I68"/>
    </row>
    <row r="69" spans="1:9" s="27" customFormat="1" ht="15.75" x14ac:dyDescent="0.25">
      <c r="A69"/>
      <c r="B69" s="77" t="s">
        <v>8</v>
      </c>
      <c r="C69" s="77"/>
      <c r="D69" s="77"/>
      <c r="E69" s="11">
        <f>SUM(E59:E68)</f>
        <v>85.741491582491577</v>
      </c>
      <c r="F69" s="74">
        <v>90</v>
      </c>
      <c r="G69" s="35">
        <v>90</v>
      </c>
      <c r="I69"/>
    </row>
    <row r="70" spans="1:9" x14ac:dyDescent="0.25">
      <c r="F70" s="55"/>
    </row>
    <row r="71" spans="1:9" s="27" customFormat="1" x14ac:dyDescent="0.25">
      <c r="A71" s="5" t="s">
        <v>106</v>
      </c>
      <c r="B71"/>
      <c r="C71" s="1"/>
      <c r="D71" s="1"/>
      <c r="E71" s="1"/>
      <c r="F71" s="55"/>
      <c r="G71" s="29"/>
      <c r="I71"/>
    </row>
    <row r="72" spans="1:9" s="27" customFormat="1" x14ac:dyDescent="0.25">
      <c r="A72"/>
      <c r="B72" t="s">
        <v>10</v>
      </c>
      <c r="C72" s="31">
        <v>65</v>
      </c>
      <c r="D72" s="12">
        <v>11</v>
      </c>
      <c r="E72" s="1">
        <f t="shared" ref="E72:E77" si="6">C72/D72</f>
        <v>5.9090909090909092</v>
      </c>
      <c r="F72" s="55"/>
      <c r="G72" s="29"/>
      <c r="I72"/>
    </row>
    <row r="73" spans="1:9" s="27" customFormat="1" x14ac:dyDescent="0.25">
      <c r="A73"/>
      <c r="B73" t="s">
        <v>11</v>
      </c>
      <c r="C73" s="31">
        <v>60</v>
      </c>
      <c r="D73" s="12">
        <v>11</v>
      </c>
      <c r="E73" s="1">
        <f t="shared" si="6"/>
        <v>5.4545454545454541</v>
      </c>
      <c r="F73" s="55"/>
      <c r="G73" s="29"/>
      <c r="I73"/>
    </row>
    <row r="74" spans="1:9" x14ac:dyDescent="0.25">
      <c r="B74" s="48" t="s">
        <v>70</v>
      </c>
      <c r="C74" s="31">
        <v>45</v>
      </c>
      <c r="D74" s="12">
        <v>11</v>
      </c>
      <c r="E74" s="1">
        <f t="shared" si="6"/>
        <v>4.0909090909090908</v>
      </c>
      <c r="F74" s="55"/>
    </row>
    <row r="75" spans="1:9" s="27" customFormat="1" x14ac:dyDescent="0.25">
      <c r="A75"/>
      <c r="B75" s="63" t="s">
        <v>71</v>
      </c>
      <c r="C75" s="40">
        <f>80*7</f>
        <v>560</v>
      </c>
      <c r="D75" s="20">
        <v>11</v>
      </c>
      <c r="E75" s="17">
        <f t="shared" si="6"/>
        <v>50.909090909090907</v>
      </c>
      <c r="F75" s="55"/>
      <c r="G75" s="29"/>
      <c r="I75"/>
    </row>
    <row r="76" spans="1:9" s="27" customFormat="1" x14ac:dyDescent="0.25">
      <c r="A76"/>
      <c r="B76" t="s">
        <v>18</v>
      </c>
      <c r="C76" s="31">
        <f>6.65*3</f>
        <v>19.950000000000003</v>
      </c>
      <c r="D76" s="12">
        <v>11</v>
      </c>
      <c r="E76" s="1">
        <f t="shared" si="6"/>
        <v>1.8136363636363639</v>
      </c>
      <c r="F76" s="55"/>
      <c r="G76" s="29"/>
      <c r="I76"/>
    </row>
    <row r="77" spans="1:9" s="27" customFormat="1" x14ac:dyDescent="0.25">
      <c r="A77"/>
      <c r="B77" t="s">
        <v>35</v>
      </c>
      <c r="C77" s="31">
        <f>10.87*2</f>
        <v>21.74</v>
      </c>
      <c r="D77" s="12">
        <v>11</v>
      </c>
      <c r="E77" s="1">
        <f t="shared" si="6"/>
        <v>1.9763636363636363</v>
      </c>
      <c r="F77" s="55"/>
      <c r="G77" s="29"/>
      <c r="I77"/>
    </row>
    <row r="78" spans="1:9" s="27" customFormat="1" x14ac:dyDescent="0.25">
      <c r="A78"/>
      <c r="B78" t="s">
        <v>52</v>
      </c>
      <c r="C78" s="31">
        <v>7</v>
      </c>
      <c r="D78" s="12">
        <v>11</v>
      </c>
      <c r="E78" s="1">
        <f>C78/D78</f>
        <v>0.63636363636363635</v>
      </c>
      <c r="F78" s="55"/>
      <c r="G78" s="29"/>
      <c r="I78"/>
    </row>
    <row r="79" spans="1:9" s="27" customFormat="1" x14ac:dyDescent="0.25">
      <c r="A79"/>
      <c r="B79" s="48" t="s">
        <v>98</v>
      </c>
      <c r="C79" s="31">
        <v>15</v>
      </c>
      <c r="D79" s="12">
        <v>2</v>
      </c>
      <c r="E79" s="1">
        <f>C79*D79</f>
        <v>30</v>
      </c>
      <c r="F79" s="55"/>
      <c r="G79" s="29"/>
      <c r="I79"/>
    </row>
    <row r="80" spans="1:9" s="27" customFormat="1" x14ac:dyDescent="0.25">
      <c r="A80"/>
      <c r="B80" t="s">
        <v>27</v>
      </c>
      <c r="C80" s="15">
        <f>E20</f>
        <v>2809.63</v>
      </c>
      <c r="D80" s="80">
        <v>270</v>
      </c>
      <c r="E80" s="1">
        <f>C80/D80</f>
        <v>10.406037037037038</v>
      </c>
      <c r="F80" s="55"/>
      <c r="G80" s="29"/>
      <c r="I80"/>
    </row>
    <row r="81" spans="1:9" s="27" customFormat="1" x14ac:dyDescent="0.25">
      <c r="A81" s="8"/>
      <c r="B81"/>
      <c r="C81" s="1"/>
      <c r="D81" s="1"/>
      <c r="E81" s="1"/>
      <c r="F81" s="55"/>
      <c r="G81" s="29"/>
      <c r="I81"/>
    </row>
    <row r="82" spans="1:9" s="27" customFormat="1" ht="15.75" x14ac:dyDescent="0.25">
      <c r="A82"/>
      <c r="B82" s="77" t="s">
        <v>107</v>
      </c>
      <c r="C82" s="77"/>
      <c r="D82" s="77"/>
      <c r="E82" s="11">
        <f>SUM(E72:E81)</f>
        <v>111.19603703703703</v>
      </c>
      <c r="F82" s="74">
        <v>105</v>
      </c>
      <c r="G82" s="35">
        <v>110</v>
      </c>
      <c r="I82"/>
    </row>
    <row r="83" spans="1:9" s="27" customFormat="1" x14ac:dyDescent="0.25">
      <c r="A83" s="7" t="s">
        <v>105</v>
      </c>
      <c r="B83"/>
      <c r="C83" s="1"/>
      <c r="D83" s="1"/>
      <c r="E83" s="1"/>
      <c r="F83" s="34"/>
      <c r="G83" s="29"/>
      <c r="I83"/>
    </row>
    <row r="84" spans="1:9" s="27" customFormat="1" x14ac:dyDescent="0.25">
      <c r="A84" s="7" t="s">
        <v>99</v>
      </c>
      <c r="B84"/>
      <c r="C84" s="1"/>
      <c r="D84" s="1"/>
      <c r="E84" s="1"/>
      <c r="F84" s="34"/>
      <c r="G84" s="29"/>
      <c r="I84"/>
    </row>
    <row r="85" spans="1:9" s="27" customFormat="1" x14ac:dyDescent="0.25">
      <c r="A85"/>
      <c r="B85"/>
      <c r="C85" s="1"/>
      <c r="D85" s="1"/>
      <c r="E85" s="1"/>
      <c r="F85" s="34"/>
      <c r="G85" s="29"/>
      <c r="I85"/>
    </row>
    <row r="86" spans="1:9" s="32" customFormat="1" x14ac:dyDescent="0.25">
      <c r="A86" s="58" t="s">
        <v>83</v>
      </c>
      <c r="B86" s="48"/>
      <c r="C86" s="31"/>
      <c r="D86" s="31"/>
      <c r="E86" s="31"/>
      <c r="F86" s="34"/>
      <c r="G86" s="34"/>
      <c r="I86" s="48"/>
    </row>
    <row r="87" spans="1:9" s="27" customFormat="1" ht="15.75" x14ac:dyDescent="0.25">
      <c r="A87" s="48"/>
      <c r="B87" s="48" t="s">
        <v>104</v>
      </c>
      <c r="C87" s="64">
        <v>50</v>
      </c>
      <c r="D87" s="12">
        <v>150</v>
      </c>
      <c r="E87" s="31">
        <f>C87*D87</f>
        <v>7500</v>
      </c>
      <c r="F87" s="29"/>
      <c r="G87" s="29"/>
      <c r="I87"/>
    </row>
    <row r="88" spans="1:9" s="27" customFormat="1" x14ac:dyDescent="0.25">
      <c r="A88"/>
      <c r="B88" t="s">
        <v>102</v>
      </c>
      <c r="C88" s="76">
        <v>-7000</v>
      </c>
      <c r="D88" s="12">
        <v>1</v>
      </c>
      <c r="E88" s="76">
        <f>C88*D88</f>
        <v>-7000</v>
      </c>
      <c r="F88" s="29"/>
      <c r="G88" s="29"/>
      <c r="I88"/>
    </row>
    <row r="89" spans="1:9" s="29" customFormat="1" ht="15.75" x14ac:dyDescent="0.25">
      <c r="A89"/>
      <c r="B89"/>
      <c r="C89" s="1"/>
      <c r="D89" s="24" t="s">
        <v>103</v>
      </c>
      <c r="E89" s="26">
        <f>SUM(E87:E88)</f>
        <v>500</v>
      </c>
      <c r="H89" s="27"/>
      <c r="I89"/>
    </row>
  </sheetData>
  <mergeCells count="7">
    <mergeCell ref="B82:D82"/>
    <mergeCell ref="A8:E8"/>
    <mergeCell ref="B20:C20"/>
    <mergeCell ref="B30:C30"/>
    <mergeCell ref="B42:C42"/>
    <mergeCell ref="B56:C56"/>
    <mergeCell ref="B69:D69"/>
  </mergeCells>
  <printOptions horizontalCentered="1"/>
  <pageMargins left="0.7" right="0.7" top="0.25" bottom="0.25" header="0.3" footer="0.3"/>
  <pageSetup paperSize="5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98"/>
  <sheetViews>
    <sheetView workbookViewId="0">
      <selection activeCell="G40" sqref="G40"/>
    </sheetView>
  </sheetViews>
  <sheetFormatPr defaultRowHeight="15" x14ac:dyDescent="0.25"/>
  <cols>
    <col min="1" max="1" width="4.42578125" customWidth="1"/>
    <col min="2" max="2" width="43.42578125" customWidth="1"/>
    <col min="3" max="3" width="13.85546875" style="31" customWidth="1"/>
    <col min="4" max="5" width="13.85546875" style="1" customWidth="1"/>
    <col min="6" max="7" width="8.7109375" style="29" customWidth="1"/>
    <col min="8" max="8" width="5.42578125" style="27" bestFit="1" customWidth="1"/>
  </cols>
  <sheetData>
    <row r="8" spans="1:9" ht="33.75" customHeight="1" x14ac:dyDescent="0.35">
      <c r="A8" s="78" t="s">
        <v>68</v>
      </c>
      <c r="B8" s="78"/>
      <c r="C8" s="78"/>
      <c r="D8" s="78"/>
      <c r="E8" s="78"/>
      <c r="F8" s="38"/>
      <c r="G8" s="38"/>
    </row>
    <row r="9" spans="1:9" x14ac:dyDescent="0.25">
      <c r="A9" s="7"/>
    </row>
    <row r="10" spans="1:9" ht="17.25" x14ac:dyDescent="0.4">
      <c r="A10" s="5" t="s">
        <v>4</v>
      </c>
      <c r="C10" s="2" t="s">
        <v>20</v>
      </c>
      <c r="D10" s="2" t="s">
        <v>0</v>
      </c>
      <c r="E10" s="2" t="s">
        <v>1</v>
      </c>
      <c r="I10" s="39"/>
    </row>
    <row r="11" spans="1:9" x14ac:dyDescent="0.25">
      <c r="B11" s="48" t="s">
        <v>12</v>
      </c>
      <c r="C11" s="31">
        <f>'2014 - Spring'!C11</f>
        <v>9.99</v>
      </c>
      <c r="D11" s="12">
        <f>'2014 - Spring'!D11</f>
        <v>12</v>
      </c>
      <c r="E11" s="1">
        <f t="shared" ref="E11:E17" si="0">C11*D11</f>
        <v>119.88</v>
      </c>
    </row>
    <row r="12" spans="1:9" x14ac:dyDescent="0.25">
      <c r="B12" s="48" t="s">
        <v>6</v>
      </c>
      <c r="C12" s="31">
        <f>'2014 - Spring'!C12</f>
        <v>64</v>
      </c>
      <c r="D12" s="12">
        <f>'2014 - Spring'!D12</f>
        <v>1</v>
      </c>
      <c r="E12" s="1">
        <f t="shared" si="0"/>
        <v>64</v>
      </c>
    </row>
    <row r="13" spans="1:9" x14ac:dyDescent="0.25">
      <c r="B13" s="48" t="s">
        <v>21</v>
      </c>
      <c r="C13" s="31">
        <f>'2014 - Spring'!C13</f>
        <v>69.5</v>
      </c>
      <c r="D13" s="13">
        <f>'2014 - Spring'!D13</f>
        <v>0.5</v>
      </c>
      <c r="E13" s="1">
        <f t="shared" si="0"/>
        <v>34.75</v>
      </c>
    </row>
    <row r="14" spans="1:9" x14ac:dyDescent="0.25">
      <c r="B14" s="48" t="s">
        <v>2</v>
      </c>
      <c r="C14" s="31">
        <f>'2014 - Spring'!C14</f>
        <v>900</v>
      </c>
      <c r="D14" s="12">
        <f>'2014 - Spring'!D14</f>
        <v>1</v>
      </c>
      <c r="E14" s="1">
        <f t="shared" si="0"/>
        <v>900</v>
      </c>
    </row>
    <row r="15" spans="1:9" x14ac:dyDescent="0.25">
      <c r="B15" s="48" t="s">
        <v>77</v>
      </c>
      <c r="C15" s="31">
        <f>'2014 - Spring'!C15</f>
        <v>270</v>
      </c>
      <c r="D15" s="12">
        <f>'2014 - Spring'!D15</f>
        <v>2</v>
      </c>
      <c r="E15" s="1">
        <f>C15*D15</f>
        <v>540</v>
      </c>
    </row>
    <row r="16" spans="1:9" x14ac:dyDescent="0.25">
      <c r="B16" s="48" t="s">
        <v>41</v>
      </c>
      <c r="C16" s="31">
        <f>'2014 - Spring'!C16</f>
        <v>45</v>
      </c>
      <c r="D16" s="12">
        <f>'2014 - Spring'!D16</f>
        <v>1</v>
      </c>
      <c r="E16" s="1">
        <f>C16*D16</f>
        <v>45</v>
      </c>
    </row>
    <row r="17" spans="1:8" x14ac:dyDescent="0.25">
      <c r="B17" s="48" t="s">
        <v>24</v>
      </c>
      <c r="C17" s="31">
        <f>'2014 - Spring'!C17</f>
        <v>1200</v>
      </c>
      <c r="D17" s="12">
        <f>'2014 - Spring'!D17</f>
        <v>1</v>
      </c>
      <c r="E17" s="1">
        <f t="shared" si="0"/>
        <v>1200</v>
      </c>
    </row>
    <row r="18" spans="1:8" x14ac:dyDescent="0.25">
      <c r="B18" s="48"/>
    </row>
    <row r="19" spans="1:8" s="8" customFormat="1" ht="15.75" x14ac:dyDescent="0.25">
      <c r="B19" s="79" t="s">
        <v>5</v>
      </c>
      <c r="C19" s="79"/>
      <c r="D19" s="9"/>
      <c r="E19" s="14">
        <f>SUM(E11:E18)</f>
        <v>2903.63</v>
      </c>
      <c r="F19" s="33"/>
      <c r="G19" s="33"/>
      <c r="H19" s="28"/>
    </row>
    <row r="20" spans="1:8" x14ac:dyDescent="0.25">
      <c r="A20" s="7" t="s">
        <v>25</v>
      </c>
      <c r="B20" s="48"/>
    </row>
    <row r="21" spans="1:8" x14ac:dyDescent="0.25">
      <c r="A21" s="7"/>
      <c r="B21" s="48"/>
      <c r="F21" s="36">
        <v>2013</v>
      </c>
      <c r="G21" s="36">
        <v>2014</v>
      </c>
    </row>
    <row r="22" spans="1:8" x14ac:dyDescent="0.25">
      <c r="B22" s="48"/>
      <c r="F22" s="37" t="s">
        <v>43</v>
      </c>
      <c r="G22" s="37" t="s">
        <v>43</v>
      </c>
    </row>
    <row r="23" spans="1:8" x14ac:dyDescent="0.25">
      <c r="A23" s="58" t="s">
        <v>74</v>
      </c>
      <c r="B23" s="48"/>
      <c r="C23" s="30"/>
      <c r="D23" s="31"/>
      <c r="E23" s="31"/>
    </row>
    <row r="24" spans="1:8" x14ac:dyDescent="0.25">
      <c r="B24" s="48" t="s">
        <v>79</v>
      </c>
      <c r="C24" s="31">
        <v>82</v>
      </c>
      <c r="D24" s="12">
        <v>11</v>
      </c>
      <c r="E24" s="1">
        <f>C24/D24</f>
        <v>7.4545454545454541</v>
      </c>
      <c r="F24" s="59"/>
      <c r="G24" s="60"/>
    </row>
    <row r="25" spans="1:8" x14ac:dyDescent="0.25">
      <c r="B25" s="48" t="s">
        <v>89</v>
      </c>
      <c r="C25" s="31">
        <v>15</v>
      </c>
      <c r="D25" s="12">
        <v>11</v>
      </c>
      <c r="E25" s="1">
        <f t="shared" ref="E25" si="1">C25/D25</f>
        <v>1.3636363636363635</v>
      </c>
      <c r="F25" s="59"/>
      <c r="G25" s="60"/>
    </row>
    <row r="26" spans="1:8" x14ac:dyDescent="0.25">
      <c r="B26" s="48" t="s">
        <v>18</v>
      </c>
      <c r="C26" s="31">
        <f>6.65*3</f>
        <v>19.950000000000003</v>
      </c>
      <c r="D26" s="12">
        <v>11</v>
      </c>
      <c r="E26" s="1">
        <f t="shared" ref="E26" si="2">C26/D26</f>
        <v>1.8136363636363639</v>
      </c>
      <c r="F26" s="61"/>
      <c r="G26" s="34"/>
    </row>
    <row r="27" spans="1:8" x14ac:dyDescent="0.25">
      <c r="B27" s="48" t="s">
        <v>72</v>
      </c>
      <c r="C27" s="31">
        <v>8</v>
      </c>
      <c r="D27" s="12">
        <v>1</v>
      </c>
      <c r="E27" s="1">
        <f>C27*D27</f>
        <v>8</v>
      </c>
    </row>
    <row r="29" spans="1:8" ht="15.75" x14ac:dyDescent="0.25">
      <c r="A29" s="8"/>
      <c r="B29" s="77" t="s">
        <v>75</v>
      </c>
      <c r="C29" s="77"/>
      <c r="D29" s="10"/>
      <c r="E29" s="11">
        <f>SUM(E24:E28)</f>
        <v>18.631818181818183</v>
      </c>
      <c r="F29" s="52" t="s">
        <v>76</v>
      </c>
      <c r="G29" s="35">
        <v>20</v>
      </c>
    </row>
    <row r="30" spans="1:8" ht="15.75" x14ac:dyDescent="0.25">
      <c r="A30" s="8"/>
      <c r="B30" s="69"/>
      <c r="C30" s="69"/>
      <c r="D30" s="50"/>
      <c r="E30" s="26"/>
      <c r="F30" s="34"/>
      <c r="G30" s="51"/>
    </row>
    <row r="31" spans="1:8" x14ac:dyDescent="0.25">
      <c r="A31" s="5" t="s">
        <v>46</v>
      </c>
      <c r="B31" s="48"/>
      <c r="C31" s="30"/>
      <c r="D31" s="31"/>
      <c r="E31" s="31"/>
    </row>
    <row r="32" spans="1:8" x14ac:dyDescent="0.25">
      <c r="B32" s="53" t="s">
        <v>11</v>
      </c>
      <c r="C32" s="71">
        <v>60</v>
      </c>
      <c r="D32" s="65">
        <v>11</v>
      </c>
      <c r="E32" s="66">
        <f>C32/D32</f>
        <v>5.4545454545454541</v>
      </c>
    </row>
    <row r="33" spans="1:8" x14ac:dyDescent="0.25">
      <c r="B33" s="48" t="s">
        <v>89</v>
      </c>
      <c r="C33" s="31">
        <v>15</v>
      </c>
      <c r="D33" s="12">
        <v>11</v>
      </c>
      <c r="E33" s="1">
        <f t="shared" ref="E33:E34" si="3">C33/D33</f>
        <v>1.3636363636363635</v>
      </c>
    </row>
    <row r="34" spans="1:8" x14ac:dyDescent="0.25">
      <c r="B34" s="48" t="s">
        <v>73</v>
      </c>
      <c r="C34" s="31">
        <f>6.65*6</f>
        <v>39.900000000000006</v>
      </c>
      <c r="D34" s="12">
        <v>11</v>
      </c>
      <c r="E34" s="1">
        <f t="shared" si="3"/>
        <v>3.6272727272727279</v>
      </c>
    </row>
    <row r="35" spans="1:8" x14ac:dyDescent="0.25">
      <c r="B35" s="48" t="s">
        <v>52</v>
      </c>
      <c r="C35" s="31">
        <v>7</v>
      </c>
      <c r="D35" s="12">
        <v>11</v>
      </c>
      <c r="E35" s="1">
        <f>C35/D35</f>
        <v>0.63636363636363635</v>
      </c>
    </row>
    <row r="36" spans="1:8" x14ac:dyDescent="0.25">
      <c r="B36" s="48" t="s">
        <v>72</v>
      </c>
      <c r="C36" s="31">
        <f>$C$27</f>
        <v>8</v>
      </c>
      <c r="D36" s="12">
        <v>1</v>
      </c>
      <c r="E36" s="1">
        <f>C36*D36</f>
        <v>8</v>
      </c>
    </row>
    <row r="37" spans="1:8" x14ac:dyDescent="0.25">
      <c r="B37" t="s">
        <v>27</v>
      </c>
      <c r="C37" s="15">
        <f>E19</f>
        <v>2903.63</v>
      </c>
      <c r="D37" s="12">
        <v>260</v>
      </c>
      <c r="E37" s="1">
        <f>C37/D37</f>
        <v>11.167807692307692</v>
      </c>
    </row>
    <row r="38" spans="1:8" x14ac:dyDescent="0.25">
      <c r="C38" s="1"/>
    </row>
    <row r="39" spans="1:8" ht="15.75" x14ac:dyDescent="0.25">
      <c r="A39" s="8"/>
      <c r="B39" s="77" t="s">
        <v>49</v>
      </c>
      <c r="C39" s="77"/>
      <c r="D39" s="10"/>
      <c r="E39" s="11">
        <f>SUM(E32:E38)</f>
        <v>30.249625874125876</v>
      </c>
      <c r="F39" s="29">
        <v>40</v>
      </c>
      <c r="G39" s="35">
        <v>30</v>
      </c>
    </row>
    <row r="40" spans="1:8" x14ac:dyDescent="0.25">
      <c r="C40" s="1"/>
    </row>
    <row r="41" spans="1:8" x14ac:dyDescent="0.25">
      <c r="A41" s="5" t="s">
        <v>47</v>
      </c>
      <c r="C41" s="30"/>
      <c r="D41" s="31"/>
      <c r="E41" s="31"/>
      <c r="F41" s="34"/>
      <c r="G41" s="34"/>
      <c r="H41" s="32"/>
    </row>
    <row r="42" spans="1:8" x14ac:dyDescent="0.25">
      <c r="B42" t="s">
        <v>61</v>
      </c>
      <c r="C42" s="31">
        <v>65</v>
      </c>
      <c r="D42" s="12">
        <v>11</v>
      </c>
      <c r="E42" s="1">
        <f t="shared" ref="E42:E48" si="4">C42/D42</f>
        <v>5.9090909090909092</v>
      </c>
    </row>
    <row r="43" spans="1:8" x14ac:dyDescent="0.25">
      <c r="B43" t="s">
        <v>11</v>
      </c>
      <c r="C43" s="31">
        <v>60</v>
      </c>
      <c r="D43" s="12">
        <v>11</v>
      </c>
      <c r="E43" s="1">
        <f t="shared" si="4"/>
        <v>5.4545454545454541</v>
      </c>
    </row>
    <row r="44" spans="1:8" x14ac:dyDescent="0.25">
      <c r="B44" s="48" t="s">
        <v>89</v>
      </c>
      <c r="C44" s="31">
        <v>15</v>
      </c>
      <c r="D44" s="12">
        <v>11</v>
      </c>
      <c r="E44" s="1">
        <f t="shared" si="4"/>
        <v>1.3636363636363635</v>
      </c>
    </row>
    <row r="45" spans="1:8" x14ac:dyDescent="0.25">
      <c r="B45" s="62" t="s">
        <v>80</v>
      </c>
      <c r="C45" s="40">
        <f>7*40</f>
        <v>280</v>
      </c>
      <c r="D45" s="18">
        <v>11</v>
      </c>
      <c r="E45" s="17">
        <f t="shared" si="4"/>
        <v>25.454545454545453</v>
      </c>
    </row>
    <row r="46" spans="1:8" x14ac:dyDescent="0.25">
      <c r="B46" s="16" t="s">
        <v>18</v>
      </c>
      <c r="C46" s="40">
        <f>6.65*3</f>
        <v>19.950000000000003</v>
      </c>
      <c r="D46" s="18">
        <v>11</v>
      </c>
      <c r="E46" s="17">
        <f t="shared" si="4"/>
        <v>1.8136363636363639</v>
      </c>
    </row>
    <row r="47" spans="1:8" x14ac:dyDescent="0.25">
      <c r="B47" s="16" t="s">
        <v>35</v>
      </c>
      <c r="C47" s="40">
        <f>10.87*2</f>
        <v>21.74</v>
      </c>
      <c r="D47" s="18">
        <v>11</v>
      </c>
      <c r="E47" s="17">
        <f t="shared" si="4"/>
        <v>1.9763636363636363</v>
      </c>
    </row>
    <row r="48" spans="1:8" x14ac:dyDescent="0.25">
      <c r="B48" t="s">
        <v>52</v>
      </c>
      <c r="C48" s="31">
        <v>7</v>
      </c>
      <c r="D48" s="12">
        <v>11</v>
      </c>
      <c r="E48" s="1">
        <f t="shared" si="4"/>
        <v>0.63636363636363635</v>
      </c>
    </row>
    <row r="49" spans="1:9" x14ac:dyDescent="0.25">
      <c r="B49" s="48" t="s">
        <v>72</v>
      </c>
      <c r="C49" s="31">
        <f>$C$27</f>
        <v>8</v>
      </c>
      <c r="D49" s="12">
        <v>1</v>
      </c>
      <c r="E49" s="1">
        <f>C49*D49</f>
        <v>8</v>
      </c>
    </row>
    <row r="50" spans="1:9" x14ac:dyDescent="0.25">
      <c r="B50" t="s">
        <v>27</v>
      </c>
      <c r="C50" s="15">
        <f>E19</f>
        <v>2903.63</v>
      </c>
      <c r="D50" s="12">
        <v>260</v>
      </c>
      <c r="E50" s="1">
        <f>C50/D50</f>
        <v>11.167807692307692</v>
      </c>
    </row>
    <row r="51" spans="1:9" x14ac:dyDescent="0.25">
      <c r="C51" s="1"/>
      <c r="F51" s="34"/>
    </row>
    <row r="52" spans="1:9" ht="15.75" x14ac:dyDescent="0.25">
      <c r="A52" s="8"/>
      <c r="B52" s="77" t="s">
        <v>50</v>
      </c>
      <c r="C52" s="77"/>
      <c r="D52" s="10"/>
      <c r="E52" s="11">
        <f>SUM(E42:E51)</f>
        <v>61.775989510489502</v>
      </c>
      <c r="F52" s="29">
        <v>50</v>
      </c>
      <c r="G52" s="35">
        <v>55</v>
      </c>
    </row>
    <row r="53" spans="1:9" ht="15.75" x14ac:dyDescent="0.25">
      <c r="B53" s="3"/>
      <c r="C53" s="6"/>
      <c r="E53" s="4"/>
      <c r="F53" s="33"/>
    </row>
    <row r="54" spans="1:9" s="8" customFormat="1" x14ac:dyDescent="0.25">
      <c r="A54" s="5" t="s">
        <v>96</v>
      </c>
      <c r="B54"/>
      <c r="C54" s="1"/>
      <c r="D54" s="1"/>
      <c r="E54" s="1"/>
      <c r="F54" s="29"/>
      <c r="G54" s="33"/>
      <c r="H54" s="28"/>
    </row>
    <row r="55" spans="1:9" s="27" customFormat="1" x14ac:dyDescent="0.25">
      <c r="A55"/>
      <c r="B55" t="s">
        <v>10</v>
      </c>
      <c r="C55" s="31">
        <v>65</v>
      </c>
      <c r="D55" s="12">
        <v>11</v>
      </c>
      <c r="E55" s="1">
        <f t="shared" ref="E55:E60" si="5">C55/D55</f>
        <v>5.9090909090909092</v>
      </c>
      <c r="F55" s="29"/>
      <c r="G55" s="29"/>
      <c r="I55"/>
    </row>
    <row r="56" spans="1:9" s="27" customFormat="1" x14ac:dyDescent="0.25">
      <c r="A56"/>
      <c r="B56" t="s">
        <v>11</v>
      </c>
      <c r="C56" s="31">
        <v>60</v>
      </c>
      <c r="D56" s="12">
        <v>11</v>
      </c>
      <c r="E56" s="1">
        <f t="shared" si="5"/>
        <v>5.4545454545454541</v>
      </c>
      <c r="F56" s="29"/>
      <c r="G56" s="29"/>
      <c r="I56"/>
    </row>
    <row r="57" spans="1:9" x14ac:dyDescent="0.25">
      <c r="B57" s="48" t="s">
        <v>89</v>
      </c>
      <c r="C57" s="31">
        <v>15</v>
      </c>
      <c r="D57" s="12">
        <v>11</v>
      </c>
      <c r="E57" s="1">
        <f t="shared" si="5"/>
        <v>1.3636363636363635</v>
      </c>
    </row>
    <row r="58" spans="1:9" s="53" customFormat="1" x14ac:dyDescent="0.25">
      <c r="B58" s="63" t="s">
        <v>80</v>
      </c>
      <c r="C58" s="45">
        <f>7*40</f>
        <v>280</v>
      </c>
      <c r="D58" s="54">
        <v>11</v>
      </c>
      <c r="E58" s="45">
        <f t="shared" si="5"/>
        <v>25.454545454545453</v>
      </c>
      <c r="F58" s="55"/>
      <c r="G58" s="55"/>
      <c r="H58" s="56"/>
    </row>
    <row r="59" spans="1:9" s="27" customFormat="1" x14ac:dyDescent="0.25">
      <c r="A59"/>
      <c r="B59" s="48" t="s">
        <v>18</v>
      </c>
      <c r="C59" s="31">
        <f>6.65*3</f>
        <v>19.950000000000003</v>
      </c>
      <c r="D59" s="12">
        <v>11</v>
      </c>
      <c r="E59" s="1">
        <f t="shared" si="5"/>
        <v>1.8136363636363639</v>
      </c>
      <c r="F59" s="29"/>
      <c r="G59" s="29"/>
      <c r="I59"/>
    </row>
    <row r="60" spans="1:9" s="27" customFormat="1" x14ac:dyDescent="0.25">
      <c r="A60"/>
      <c r="B60" s="48" t="s">
        <v>35</v>
      </c>
      <c r="C60" s="31">
        <f>10.87*2</f>
        <v>21.74</v>
      </c>
      <c r="D60" s="12">
        <v>11</v>
      </c>
      <c r="E60" s="1">
        <f t="shared" si="5"/>
        <v>1.9763636363636363</v>
      </c>
      <c r="F60" s="29"/>
      <c r="G60" s="29"/>
      <c r="I60"/>
    </row>
    <row r="61" spans="1:9" s="27" customFormat="1" x14ac:dyDescent="0.25">
      <c r="A61"/>
      <c r="B61" s="48" t="s">
        <v>52</v>
      </c>
      <c r="C61" s="31">
        <v>7</v>
      </c>
      <c r="D61" s="12">
        <v>11</v>
      </c>
      <c r="E61" s="1">
        <f>C61/D61</f>
        <v>0.63636363636363635</v>
      </c>
      <c r="F61" s="29"/>
      <c r="G61" s="29"/>
      <c r="I61"/>
    </row>
    <row r="62" spans="1:9" s="27" customFormat="1" x14ac:dyDescent="0.25">
      <c r="A62"/>
      <c r="B62" s="48" t="s">
        <v>72</v>
      </c>
      <c r="C62" s="31">
        <f>$C$27</f>
        <v>8</v>
      </c>
      <c r="D62" s="12">
        <v>1</v>
      </c>
      <c r="E62" s="1">
        <f>C62*D62</f>
        <v>8</v>
      </c>
      <c r="F62" s="29"/>
      <c r="G62" s="29"/>
      <c r="I62"/>
    </row>
    <row r="63" spans="1:9" s="27" customFormat="1" x14ac:dyDescent="0.25">
      <c r="A63"/>
      <c r="B63" t="s">
        <v>27</v>
      </c>
      <c r="C63" s="15">
        <f>E6</f>
        <v>0</v>
      </c>
      <c r="D63" s="12">
        <v>260</v>
      </c>
      <c r="E63" s="1">
        <f>C63/D63</f>
        <v>0</v>
      </c>
      <c r="F63" s="29"/>
      <c r="G63" s="29"/>
      <c r="I63"/>
    </row>
    <row r="64" spans="1:9" s="27" customFormat="1" x14ac:dyDescent="0.25">
      <c r="A64" s="8"/>
      <c r="B64"/>
      <c r="C64" s="1"/>
      <c r="D64" s="1"/>
      <c r="E64" s="1"/>
      <c r="F64" s="29"/>
      <c r="G64" s="29"/>
      <c r="I64"/>
    </row>
    <row r="65" spans="1:9" s="27" customFormat="1" ht="15.75" x14ac:dyDescent="0.25">
      <c r="A65"/>
      <c r="B65" s="77" t="s">
        <v>8</v>
      </c>
      <c r="C65" s="77"/>
      <c r="D65" s="77"/>
      <c r="E65" s="11">
        <f>SUM(E55:E64)</f>
        <v>50.608181818181812</v>
      </c>
      <c r="F65" s="34">
        <v>50</v>
      </c>
      <c r="G65" s="35">
        <v>55</v>
      </c>
      <c r="I65"/>
    </row>
    <row r="66" spans="1:9" ht="15.75" x14ac:dyDescent="0.25">
      <c r="B66" s="3"/>
      <c r="C66" s="6"/>
      <c r="E66" s="4"/>
      <c r="F66" s="33"/>
    </row>
    <row r="67" spans="1:9" s="8" customFormat="1" x14ac:dyDescent="0.25">
      <c r="A67" s="5" t="s">
        <v>97</v>
      </c>
      <c r="B67"/>
      <c r="C67" s="1"/>
      <c r="D67" s="1"/>
      <c r="E67" s="1"/>
      <c r="F67" s="29"/>
      <c r="G67" s="33"/>
      <c r="H67" s="28"/>
    </row>
    <row r="68" spans="1:9" s="27" customFormat="1" x14ac:dyDescent="0.25">
      <c r="A68"/>
      <c r="B68" t="s">
        <v>10</v>
      </c>
      <c r="C68" s="31">
        <v>65</v>
      </c>
      <c r="D68" s="12">
        <v>11</v>
      </c>
      <c r="E68" s="1">
        <f t="shared" ref="E68:E73" si="6">C68/D68</f>
        <v>5.9090909090909092</v>
      </c>
      <c r="F68" s="29"/>
      <c r="G68" s="29"/>
      <c r="I68"/>
    </row>
    <row r="69" spans="1:9" s="27" customFormat="1" x14ac:dyDescent="0.25">
      <c r="A69"/>
      <c r="B69" t="s">
        <v>11</v>
      </c>
      <c r="C69" s="31">
        <v>60</v>
      </c>
      <c r="D69" s="12">
        <v>11</v>
      </c>
      <c r="E69" s="1">
        <f t="shared" si="6"/>
        <v>5.4545454545454541</v>
      </c>
      <c r="F69" s="29"/>
      <c r="G69" s="29"/>
      <c r="I69"/>
    </row>
    <row r="70" spans="1:9" x14ac:dyDescent="0.25">
      <c r="B70" s="48" t="s">
        <v>89</v>
      </c>
      <c r="C70" s="31">
        <v>15</v>
      </c>
      <c r="D70" s="12">
        <v>11</v>
      </c>
      <c r="E70" s="1">
        <f t="shared" si="6"/>
        <v>1.3636363636363635</v>
      </c>
    </row>
    <row r="71" spans="1:9" s="53" customFormat="1" x14ac:dyDescent="0.25">
      <c r="B71" s="63" t="s">
        <v>80</v>
      </c>
      <c r="C71" s="45">
        <f>7*40</f>
        <v>280</v>
      </c>
      <c r="D71" s="54">
        <v>11</v>
      </c>
      <c r="E71" s="45">
        <f t="shared" si="6"/>
        <v>25.454545454545453</v>
      </c>
      <c r="F71" s="55"/>
      <c r="G71" s="55"/>
      <c r="H71" s="56"/>
    </row>
    <row r="72" spans="1:9" s="27" customFormat="1" x14ac:dyDescent="0.25">
      <c r="A72"/>
      <c r="B72" s="48" t="s">
        <v>18</v>
      </c>
      <c r="C72" s="31">
        <f>6.65*3</f>
        <v>19.950000000000003</v>
      </c>
      <c r="D72" s="12">
        <v>11</v>
      </c>
      <c r="E72" s="1">
        <f t="shared" si="6"/>
        <v>1.8136363636363639</v>
      </c>
      <c r="F72" s="29"/>
      <c r="G72" s="29"/>
      <c r="I72"/>
    </row>
    <row r="73" spans="1:9" s="27" customFormat="1" x14ac:dyDescent="0.25">
      <c r="A73"/>
      <c r="B73" s="48" t="s">
        <v>35</v>
      </c>
      <c r="C73" s="31">
        <f>10.87*2</f>
        <v>21.74</v>
      </c>
      <c r="D73" s="12">
        <v>11</v>
      </c>
      <c r="E73" s="1">
        <f t="shared" si="6"/>
        <v>1.9763636363636363</v>
      </c>
      <c r="F73" s="29"/>
      <c r="G73" s="29"/>
      <c r="I73"/>
    </row>
    <row r="74" spans="1:9" s="27" customFormat="1" x14ac:dyDescent="0.25">
      <c r="A74"/>
      <c r="B74" s="48" t="s">
        <v>52</v>
      </c>
      <c r="C74" s="31">
        <v>7</v>
      </c>
      <c r="D74" s="12">
        <v>11</v>
      </c>
      <c r="E74" s="1">
        <f>C74/D74</f>
        <v>0.63636363636363635</v>
      </c>
      <c r="F74" s="29"/>
      <c r="G74" s="29"/>
      <c r="I74"/>
    </row>
    <row r="75" spans="1:9" s="27" customFormat="1" x14ac:dyDescent="0.25">
      <c r="A75"/>
      <c r="B75" t="s">
        <v>27</v>
      </c>
      <c r="C75" s="15">
        <f>E19</f>
        <v>2903.63</v>
      </c>
      <c r="D75" s="12">
        <v>260</v>
      </c>
      <c r="E75" s="1">
        <f>C75/D75</f>
        <v>11.167807692307692</v>
      </c>
      <c r="F75" s="29"/>
      <c r="G75" s="29"/>
      <c r="I75"/>
    </row>
    <row r="76" spans="1:9" s="27" customFormat="1" x14ac:dyDescent="0.25">
      <c r="A76" s="8"/>
      <c r="B76"/>
      <c r="C76" s="1"/>
      <c r="D76" s="1"/>
      <c r="E76" s="1"/>
      <c r="F76" s="29"/>
      <c r="G76" s="29"/>
      <c r="I76"/>
    </row>
    <row r="77" spans="1:9" s="27" customFormat="1" ht="15.75" x14ac:dyDescent="0.25">
      <c r="A77"/>
      <c r="B77" s="77" t="s">
        <v>8</v>
      </c>
      <c r="C77" s="77"/>
      <c r="D77" s="77"/>
      <c r="E77" s="11">
        <f>SUM(E68:E76)</f>
        <v>53.775989510489502</v>
      </c>
      <c r="F77" s="34">
        <v>50</v>
      </c>
      <c r="G77" s="35">
        <v>55</v>
      </c>
      <c r="I77"/>
    </row>
    <row r="78" spans="1:9" x14ac:dyDescent="0.25">
      <c r="C78" s="1"/>
    </row>
    <row r="79" spans="1:9" s="27" customFormat="1" x14ac:dyDescent="0.25">
      <c r="A79" s="5" t="s">
        <v>13</v>
      </c>
      <c r="B79"/>
      <c r="C79" s="1"/>
      <c r="D79" s="1"/>
      <c r="E79" s="1"/>
      <c r="F79" s="29"/>
      <c r="G79" s="29"/>
      <c r="I79"/>
    </row>
    <row r="80" spans="1:9" s="27" customFormat="1" x14ac:dyDescent="0.25">
      <c r="A80"/>
      <c r="B80" t="s">
        <v>10</v>
      </c>
      <c r="C80" s="31">
        <v>65</v>
      </c>
      <c r="D80" s="12">
        <v>11</v>
      </c>
      <c r="E80" s="1">
        <f t="shared" ref="E80:E85" si="7">C80/D80</f>
        <v>5.9090909090909092</v>
      </c>
      <c r="F80" s="29"/>
      <c r="G80" s="29"/>
      <c r="I80"/>
    </row>
    <row r="81" spans="1:9" s="27" customFormat="1" x14ac:dyDescent="0.25">
      <c r="A81"/>
      <c r="B81" t="s">
        <v>11</v>
      </c>
      <c r="C81" s="31">
        <v>60</v>
      </c>
      <c r="D81" s="12">
        <v>11</v>
      </c>
      <c r="E81" s="1">
        <f t="shared" si="7"/>
        <v>5.4545454545454541</v>
      </c>
      <c r="F81" s="29"/>
      <c r="G81" s="29"/>
      <c r="I81"/>
    </row>
    <row r="82" spans="1:9" x14ac:dyDescent="0.25">
      <c r="B82" s="48" t="s">
        <v>89</v>
      </c>
      <c r="C82" s="31">
        <v>15</v>
      </c>
      <c r="D82" s="12">
        <v>11</v>
      </c>
      <c r="E82" s="1">
        <f t="shared" si="7"/>
        <v>1.3636363636363635</v>
      </c>
    </row>
    <row r="83" spans="1:9" s="27" customFormat="1" x14ac:dyDescent="0.25">
      <c r="A83"/>
      <c r="B83" s="63" t="s">
        <v>71</v>
      </c>
      <c r="C83" s="40">
        <f>80*7</f>
        <v>560</v>
      </c>
      <c r="D83" s="20">
        <v>11</v>
      </c>
      <c r="E83" s="17">
        <f t="shared" si="7"/>
        <v>50.909090909090907</v>
      </c>
      <c r="F83" s="29"/>
      <c r="G83" s="29"/>
      <c r="I83"/>
    </row>
    <row r="84" spans="1:9" s="27" customFormat="1" x14ac:dyDescent="0.25">
      <c r="A84"/>
      <c r="B84" t="s">
        <v>18</v>
      </c>
      <c r="C84" s="31">
        <f>6.65*3</f>
        <v>19.950000000000003</v>
      </c>
      <c r="D84" s="12">
        <v>11</v>
      </c>
      <c r="E84" s="1">
        <f t="shared" si="7"/>
        <v>1.8136363636363639</v>
      </c>
      <c r="F84" s="29"/>
      <c r="G84" s="29"/>
      <c r="I84"/>
    </row>
    <row r="85" spans="1:9" s="27" customFormat="1" x14ac:dyDescent="0.25">
      <c r="A85"/>
      <c r="B85" t="s">
        <v>35</v>
      </c>
      <c r="C85" s="31">
        <f>10.87*2</f>
        <v>21.74</v>
      </c>
      <c r="D85" s="12">
        <v>11</v>
      </c>
      <c r="E85" s="1">
        <f t="shared" si="7"/>
        <v>1.9763636363636363</v>
      </c>
      <c r="F85" s="29"/>
      <c r="G85" s="29"/>
      <c r="I85"/>
    </row>
    <row r="86" spans="1:9" s="27" customFormat="1" x14ac:dyDescent="0.25">
      <c r="A86"/>
      <c r="B86" t="s">
        <v>52</v>
      </c>
      <c r="C86" s="31">
        <v>7</v>
      </c>
      <c r="D86" s="12">
        <v>11</v>
      </c>
      <c r="E86" s="1">
        <f>C86/D86</f>
        <v>0.63636363636363635</v>
      </c>
      <c r="F86" s="29"/>
      <c r="G86" s="29"/>
      <c r="I86"/>
    </row>
    <row r="87" spans="1:9" s="27" customFormat="1" x14ac:dyDescent="0.25">
      <c r="A87"/>
      <c r="B87" t="s">
        <v>27</v>
      </c>
      <c r="C87" s="15">
        <f>E19</f>
        <v>2903.63</v>
      </c>
      <c r="D87" s="12">
        <v>260</v>
      </c>
      <c r="E87" s="1">
        <f>C87/D87</f>
        <v>11.167807692307692</v>
      </c>
      <c r="F87" s="29"/>
      <c r="G87" s="29"/>
      <c r="I87"/>
    </row>
    <row r="88" spans="1:9" s="27" customFormat="1" x14ac:dyDescent="0.25">
      <c r="A88" s="8"/>
      <c r="B88"/>
      <c r="C88" s="1"/>
      <c r="D88" s="1"/>
      <c r="E88" s="1"/>
      <c r="F88" s="29"/>
      <c r="G88" s="29"/>
      <c r="I88"/>
    </row>
    <row r="89" spans="1:9" s="27" customFormat="1" ht="15.75" x14ac:dyDescent="0.25">
      <c r="A89"/>
      <c r="B89" s="77" t="s">
        <v>9</v>
      </c>
      <c r="C89" s="77"/>
      <c r="D89" s="77"/>
      <c r="E89" s="11">
        <f>SUM(E80:E88)</f>
        <v>79.230534965034963</v>
      </c>
      <c r="F89" s="29">
        <v>70</v>
      </c>
      <c r="G89" s="35">
        <v>80</v>
      </c>
      <c r="I89"/>
    </row>
    <row r="90" spans="1:9" s="27" customFormat="1" x14ac:dyDescent="0.25">
      <c r="B90"/>
      <c r="C90" s="1"/>
      <c r="D90" s="1"/>
      <c r="E90" s="1"/>
      <c r="F90" s="34"/>
      <c r="G90" s="29"/>
      <c r="I90"/>
    </row>
    <row r="91" spans="1:9" s="27" customFormat="1" x14ac:dyDescent="0.25">
      <c r="A91" s="7" t="s">
        <v>95</v>
      </c>
      <c r="B91"/>
      <c r="C91" s="1"/>
      <c r="D91" s="1"/>
      <c r="E91" s="1"/>
      <c r="F91" s="34"/>
      <c r="G91" s="29"/>
      <c r="I91"/>
    </row>
    <row r="92" spans="1:9" x14ac:dyDescent="0.25">
      <c r="A92" s="7" t="s">
        <v>67</v>
      </c>
    </row>
    <row r="94" spans="1:9" x14ac:dyDescent="0.25">
      <c r="A94" s="72" t="s">
        <v>90</v>
      </c>
    </row>
    <row r="95" spans="1:9" x14ac:dyDescent="0.25">
      <c r="B95" t="s">
        <v>91</v>
      </c>
    </row>
    <row r="96" spans="1:9" x14ac:dyDescent="0.25">
      <c r="B96" t="s">
        <v>92</v>
      </c>
    </row>
    <row r="97" spans="2:2" x14ac:dyDescent="0.25">
      <c r="B97" t="s">
        <v>94</v>
      </c>
    </row>
    <row r="98" spans="2:2" x14ac:dyDescent="0.25">
      <c r="B98" t="s">
        <v>93</v>
      </c>
    </row>
  </sheetData>
  <mergeCells count="8">
    <mergeCell ref="B39:C39"/>
    <mergeCell ref="B52:C52"/>
    <mergeCell ref="B77:D77"/>
    <mergeCell ref="B89:D89"/>
    <mergeCell ref="A8:E8"/>
    <mergeCell ref="B19:C19"/>
    <mergeCell ref="B29:C29"/>
    <mergeCell ref="B65:D65"/>
  </mergeCells>
  <printOptions horizontalCentered="1"/>
  <pageMargins left="0.7" right="0.7" top="0.25" bottom="0.25" header="0.3" footer="0.3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88"/>
  <sheetViews>
    <sheetView workbookViewId="0">
      <selection activeCell="C15" sqref="C15"/>
    </sheetView>
  </sheetViews>
  <sheetFormatPr defaultRowHeight="15" x14ac:dyDescent="0.25"/>
  <cols>
    <col min="1" max="1" width="4.42578125" customWidth="1"/>
    <col min="2" max="2" width="44.42578125" customWidth="1"/>
    <col min="3" max="5" width="13.85546875" style="1" customWidth="1"/>
    <col min="6" max="7" width="8.7109375" style="29" customWidth="1"/>
    <col min="8" max="8" width="5.42578125" style="27" bestFit="1" customWidth="1"/>
  </cols>
  <sheetData>
    <row r="8" spans="1:10" ht="33.75" customHeight="1" x14ac:dyDescent="0.35">
      <c r="A8" s="78" t="s">
        <v>66</v>
      </c>
      <c r="B8" s="78"/>
      <c r="C8" s="78"/>
      <c r="D8" s="78"/>
      <c r="E8" s="78"/>
      <c r="F8" s="38"/>
      <c r="G8" s="38"/>
    </row>
    <row r="10" spans="1:10" ht="17.25" x14ac:dyDescent="0.4">
      <c r="A10" s="5" t="s">
        <v>4</v>
      </c>
      <c r="C10" s="2" t="s">
        <v>20</v>
      </c>
      <c r="D10" s="2" t="s">
        <v>0</v>
      </c>
      <c r="E10" s="2" t="s">
        <v>1</v>
      </c>
      <c r="I10" s="39"/>
    </row>
    <row r="11" spans="1:10" x14ac:dyDescent="0.25">
      <c r="B11" s="48" t="s">
        <v>12</v>
      </c>
      <c r="C11" s="67">
        <v>9.99</v>
      </c>
      <c r="D11" s="12">
        <v>12</v>
      </c>
      <c r="E11" s="1">
        <f t="shared" ref="E11:E17" si="0">C11*D11</f>
        <v>119.88</v>
      </c>
    </row>
    <row r="12" spans="1:10" x14ac:dyDescent="0.25">
      <c r="B12" s="48" t="s">
        <v>6</v>
      </c>
      <c r="C12" s="67">
        <v>64</v>
      </c>
      <c r="D12" s="12">
        <v>1</v>
      </c>
      <c r="E12" s="1">
        <f t="shared" si="0"/>
        <v>64</v>
      </c>
    </row>
    <row r="13" spans="1:10" x14ac:dyDescent="0.25">
      <c r="B13" s="48" t="s">
        <v>21</v>
      </c>
      <c r="C13" s="67">
        <f>139/2</f>
        <v>69.5</v>
      </c>
      <c r="D13" s="13">
        <v>0.5</v>
      </c>
      <c r="E13" s="1">
        <f t="shared" si="0"/>
        <v>34.75</v>
      </c>
      <c r="F13" s="49" t="s">
        <v>69</v>
      </c>
      <c r="J13" t="s">
        <v>84</v>
      </c>
    </row>
    <row r="14" spans="1:10" x14ac:dyDescent="0.25">
      <c r="B14" s="48" t="s">
        <v>2</v>
      </c>
      <c r="C14" s="67">
        <v>900</v>
      </c>
      <c r="D14" s="12">
        <v>1</v>
      </c>
      <c r="E14" s="1">
        <f t="shared" si="0"/>
        <v>900</v>
      </c>
    </row>
    <row r="15" spans="1:10" x14ac:dyDescent="0.25">
      <c r="B15" s="48" t="s">
        <v>78</v>
      </c>
      <c r="C15" s="67">
        <v>270</v>
      </c>
      <c r="D15" s="12">
        <v>2</v>
      </c>
      <c r="E15" s="1">
        <f>C15*D15</f>
        <v>540</v>
      </c>
      <c r="J15" t="s">
        <v>85</v>
      </c>
    </row>
    <row r="16" spans="1:10" x14ac:dyDescent="0.25">
      <c r="B16" s="48" t="s">
        <v>41</v>
      </c>
      <c r="C16" s="67">
        <v>45</v>
      </c>
      <c r="D16" s="12">
        <v>1</v>
      </c>
      <c r="E16" s="1">
        <f>C16*D16</f>
        <v>45</v>
      </c>
      <c r="J16" t="s">
        <v>86</v>
      </c>
    </row>
    <row r="17" spans="1:10" x14ac:dyDescent="0.25">
      <c r="B17" s="48" t="s">
        <v>24</v>
      </c>
      <c r="C17" s="67">
        <v>1200</v>
      </c>
      <c r="D17" s="12">
        <v>1</v>
      </c>
      <c r="E17" s="1">
        <f t="shared" si="0"/>
        <v>1200</v>
      </c>
      <c r="J17" t="s">
        <v>87</v>
      </c>
    </row>
    <row r="18" spans="1:10" x14ac:dyDescent="0.25">
      <c r="B18" s="48"/>
      <c r="C18" s="31"/>
      <c r="J18" t="s">
        <v>88</v>
      </c>
    </row>
    <row r="19" spans="1:10" s="8" customFormat="1" ht="15.75" x14ac:dyDescent="0.25">
      <c r="B19" s="79" t="s">
        <v>5</v>
      </c>
      <c r="C19" s="79"/>
      <c r="D19" s="9"/>
      <c r="E19" s="14">
        <f>SUM(E11:E18)</f>
        <v>2903.63</v>
      </c>
      <c r="F19" s="33"/>
      <c r="G19" s="33"/>
      <c r="H19" s="28"/>
      <c r="J19" s="19"/>
    </row>
    <row r="20" spans="1:10" x14ac:dyDescent="0.25">
      <c r="A20" s="7" t="s">
        <v>25</v>
      </c>
      <c r="B20" s="48"/>
      <c r="C20" s="31"/>
    </row>
    <row r="21" spans="1:10" x14ac:dyDescent="0.25">
      <c r="A21" s="7"/>
      <c r="B21" s="48"/>
      <c r="C21" s="31"/>
      <c r="F21" s="36">
        <v>2013</v>
      </c>
      <c r="G21" s="36">
        <v>2014</v>
      </c>
    </row>
    <row r="22" spans="1:10" x14ac:dyDescent="0.25">
      <c r="B22" s="48"/>
      <c r="C22" s="31"/>
      <c r="F22" s="37" t="s">
        <v>43</v>
      </c>
      <c r="G22" s="37" t="s">
        <v>43</v>
      </c>
    </row>
    <row r="23" spans="1:10" x14ac:dyDescent="0.25">
      <c r="A23" s="58" t="s">
        <v>74</v>
      </c>
      <c r="B23" s="48"/>
      <c r="C23" s="30"/>
      <c r="D23" s="31"/>
      <c r="E23" s="31"/>
    </row>
    <row r="24" spans="1:10" x14ac:dyDescent="0.25">
      <c r="B24" s="48" t="s">
        <v>79</v>
      </c>
      <c r="C24" s="67">
        <v>82</v>
      </c>
      <c r="D24" s="12">
        <v>11</v>
      </c>
      <c r="E24" s="1">
        <f>C24/D24</f>
        <v>7.4545454545454541</v>
      </c>
      <c r="F24" s="59"/>
      <c r="G24" s="60"/>
    </row>
    <row r="25" spans="1:10" x14ac:dyDescent="0.25">
      <c r="B25" s="48" t="s">
        <v>18</v>
      </c>
      <c r="C25" s="67">
        <f>6.65*3</f>
        <v>19.950000000000003</v>
      </c>
      <c r="D25" s="12">
        <v>11</v>
      </c>
      <c r="E25" s="1">
        <f t="shared" ref="E25" si="1">C25/D25</f>
        <v>1.8136363636363639</v>
      </c>
      <c r="F25" s="61"/>
      <c r="G25" s="34"/>
    </row>
    <row r="26" spans="1:10" x14ac:dyDescent="0.25">
      <c r="B26" s="48" t="s">
        <v>81</v>
      </c>
      <c r="C26" s="67">
        <v>10</v>
      </c>
      <c r="D26" s="12">
        <v>1</v>
      </c>
      <c r="E26" s="1">
        <f>C26*D26</f>
        <v>10</v>
      </c>
      <c r="F26" s="57"/>
      <c r="G26" s="34"/>
    </row>
    <row r="27" spans="1:10" x14ac:dyDescent="0.25">
      <c r="B27" s="48" t="s">
        <v>72</v>
      </c>
      <c r="C27" s="67">
        <v>8</v>
      </c>
      <c r="D27" s="12">
        <v>1</v>
      </c>
      <c r="E27" s="1">
        <f>C27*D27</f>
        <v>8</v>
      </c>
    </row>
    <row r="29" spans="1:10" ht="15.75" x14ac:dyDescent="0.25">
      <c r="A29" s="8"/>
      <c r="B29" s="77" t="s">
        <v>75</v>
      </c>
      <c r="C29" s="77"/>
      <c r="D29" s="10"/>
      <c r="E29" s="11">
        <f>SUM(E24:E28)</f>
        <v>27.268181818181816</v>
      </c>
      <c r="F29" s="52" t="s">
        <v>76</v>
      </c>
      <c r="G29" s="35">
        <v>27</v>
      </c>
    </row>
    <row r="30" spans="1:10" ht="15.75" x14ac:dyDescent="0.25">
      <c r="A30" s="8"/>
      <c r="B30" s="47"/>
      <c r="C30" s="47"/>
      <c r="D30" s="50"/>
      <c r="E30" s="26"/>
      <c r="F30" s="34"/>
      <c r="G30" s="51"/>
    </row>
    <row r="31" spans="1:10" x14ac:dyDescent="0.25">
      <c r="A31" s="5" t="s">
        <v>46</v>
      </c>
      <c r="B31" s="48"/>
      <c r="C31" s="30"/>
      <c r="D31" s="31"/>
      <c r="E31" s="31"/>
    </row>
    <row r="32" spans="1:10" x14ac:dyDescent="0.25">
      <c r="B32" s="53" t="s">
        <v>61</v>
      </c>
      <c r="C32" s="68">
        <v>65</v>
      </c>
      <c r="D32" s="65">
        <v>11</v>
      </c>
      <c r="E32" s="66">
        <f>C32/D32</f>
        <v>5.9090909090909092</v>
      </c>
    </row>
    <row r="33" spans="1:8" x14ac:dyDescent="0.25">
      <c r="B33" s="53" t="s">
        <v>11</v>
      </c>
      <c r="C33" s="68">
        <v>60</v>
      </c>
      <c r="D33" s="65">
        <v>11</v>
      </c>
      <c r="E33" s="66">
        <f>C33/D33</f>
        <v>5.4545454545454541</v>
      </c>
    </row>
    <row r="34" spans="1:8" x14ac:dyDescent="0.25">
      <c r="B34" s="48" t="s">
        <v>70</v>
      </c>
      <c r="C34" s="67">
        <v>45</v>
      </c>
      <c r="D34" s="12">
        <v>11</v>
      </c>
      <c r="E34" s="1">
        <f t="shared" ref="E34:E35" si="2">C34/D34</f>
        <v>4.0909090909090908</v>
      </c>
    </row>
    <row r="35" spans="1:8" x14ac:dyDescent="0.25">
      <c r="B35" s="48" t="s">
        <v>73</v>
      </c>
      <c r="C35" s="67">
        <f>6.65*6</f>
        <v>39.900000000000006</v>
      </c>
      <c r="D35" s="12">
        <v>11</v>
      </c>
      <c r="E35" s="1">
        <f t="shared" si="2"/>
        <v>3.6272727272727279</v>
      </c>
    </row>
    <row r="36" spans="1:8" x14ac:dyDescent="0.25">
      <c r="B36" s="48" t="s">
        <v>52</v>
      </c>
      <c r="C36" s="67">
        <v>7</v>
      </c>
      <c r="D36" s="12">
        <v>11</v>
      </c>
      <c r="E36" s="1">
        <f>C36/D36</f>
        <v>0.63636363636363635</v>
      </c>
    </row>
    <row r="37" spans="1:8" x14ac:dyDescent="0.25">
      <c r="B37" s="48" t="s">
        <v>82</v>
      </c>
      <c r="C37" s="67">
        <v>25</v>
      </c>
      <c r="D37" s="12">
        <v>1</v>
      </c>
      <c r="E37" s="1">
        <f>C37*D37</f>
        <v>25</v>
      </c>
      <c r="F37" s="34"/>
      <c r="G37" s="57"/>
    </row>
    <row r="38" spans="1:8" x14ac:dyDescent="0.25">
      <c r="B38" s="48" t="s">
        <v>72</v>
      </c>
      <c r="C38" s="67">
        <f>$C$27</f>
        <v>8</v>
      </c>
      <c r="D38" s="12">
        <v>1</v>
      </c>
      <c r="E38" s="1">
        <f>C38*D38</f>
        <v>8</v>
      </c>
    </row>
    <row r="39" spans="1:8" x14ac:dyDescent="0.25">
      <c r="B39" t="s">
        <v>27</v>
      </c>
      <c r="C39" s="15">
        <f>E19</f>
        <v>2903.63</v>
      </c>
      <c r="D39" s="12">
        <v>260</v>
      </c>
      <c r="E39" s="1">
        <f>C39/D39</f>
        <v>11.167807692307692</v>
      </c>
    </row>
    <row r="41" spans="1:8" ht="15.75" x14ac:dyDescent="0.25">
      <c r="A41" s="8"/>
      <c r="B41" s="77" t="s">
        <v>49</v>
      </c>
      <c r="C41" s="77"/>
      <c r="D41" s="10"/>
      <c r="E41" s="11">
        <f>SUM(E32:E40)</f>
        <v>63.885989510489509</v>
      </c>
      <c r="F41" s="29">
        <v>55</v>
      </c>
      <c r="G41" s="35">
        <v>65</v>
      </c>
    </row>
    <row r="43" spans="1:8" x14ac:dyDescent="0.25">
      <c r="A43" s="5" t="s">
        <v>47</v>
      </c>
      <c r="C43" s="30"/>
      <c r="D43" s="31"/>
      <c r="E43" s="31"/>
      <c r="F43" s="34"/>
      <c r="G43" s="34"/>
      <c r="H43" s="32"/>
    </row>
    <row r="44" spans="1:8" x14ac:dyDescent="0.25">
      <c r="B44" t="s">
        <v>61</v>
      </c>
      <c r="C44" s="67">
        <v>65</v>
      </c>
      <c r="D44" s="12">
        <v>11</v>
      </c>
      <c r="E44" s="1">
        <f t="shared" ref="E44:E50" si="3">C44/D44</f>
        <v>5.9090909090909092</v>
      </c>
    </row>
    <row r="45" spans="1:8" x14ac:dyDescent="0.25">
      <c r="B45" t="s">
        <v>11</v>
      </c>
      <c r="C45" s="67">
        <v>60</v>
      </c>
      <c r="D45" s="12">
        <v>11</v>
      </c>
      <c r="E45" s="1">
        <f t="shared" si="3"/>
        <v>5.4545454545454541</v>
      </c>
    </row>
    <row r="46" spans="1:8" x14ac:dyDescent="0.25">
      <c r="B46" s="48" t="s">
        <v>70</v>
      </c>
      <c r="C46" s="67">
        <v>45</v>
      </c>
      <c r="D46" s="12">
        <v>11</v>
      </c>
      <c r="E46" s="1">
        <f t="shared" si="3"/>
        <v>4.0909090909090908</v>
      </c>
    </row>
    <row r="47" spans="1:8" x14ac:dyDescent="0.25">
      <c r="B47" s="62" t="s">
        <v>80</v>
      </c>
      <c r="C47" s="70">
        <f>7*40</f>
        <v>280</v>
      </c>
      <c r="D47" s="18">
        <v>11</v>
      </c>
      <c r="E47" s="17">
        <f t="shared" si="3"/>
        <v>25.454545454545453</v>
      </c>
    </row>
    <row r="48" spans="1:8" x14ac:dyDescent="0.25">
      <c r="B48" s="16" t="s">
        <v>18</v>
      </c>
      <c r="C48" s="70">
        <f>6.65*3</f>
        <v>19.950000000000003</v>
      </c>
      <c r="D48" s="18">
        <v>11</v>
      </c>
      <c r="E48" s="17">
        <f t="shared" si="3"/>
        <v>1.8136363636363639</v>
      </c>
    </row>
    <row r="49" spans="1:9" x14ac:dyDescent="0.25">
      <c r="B49" s="16" t="s">
        <v>35</v>
      </c>
      <c r="C49" s="70">
        <f>10.87*2</f>
        <v>21.74</v>
      </c>
      <c r="D49" s="18">
        <v>11</v>
      </c>
      <c r="E49" s="17">
        <f t="shared" si="3"/>
        <v>1.9763636363636363</v>
      </c>
    </row>
    <row r="50" spans="1:9" x14ac:dyDescent="0.25">
      <c r="B50" t="s">
        <v>52</v>
      </c>
      <c r="C50" s="67">
        <v>7</v>
      </c>
      <c r="D50" s="12">
        <v>11</v>
      </c>
      <c r="E50" s="1">
        <f t="shared" si="3"/>
        <v>0.63636363636363635</v>
      </c>
    </row>
    <row r="51" spans="1:9" x14ac:dyDescent="0.25">
      <c r="B51" t="s">
        <v>82</v>
      </c>
      <c r="C51" s="67">
        <v>25</v>
      </c>
      <c r="D51" s="12">
        <v>1</v>
      </c>
      <c r="E51" s="1">
        <f>C51*D51</f>
        <v>25</v>
      </c>
      <c r="F51" s="34"/>
      <c r="G51" s="57"/>
    </row>
    <row r="52" spans="1:9" x14ac:dyDescent="0.25">
      <c r="B52" s="48" t="s">
        <v>72</v>
      </c>
      <c r="C52" s="67">
        <f>$C$27</f>
        <v>8</v>
      </c>
      <c r="D52" s="12">
        <v>1</v>
      </c>
      <c r="E52" s="1">
        <f>C52*D52</f>
        <v>8</v>
      </c>
    </row>
    <row r="53" spans="1:9" x14ac:dyDescent="0.25">
      <c r="B53" t="s">
        <v>27</v>
      </c>
      <c r="C53" s="15">
        <f>E19</f>
        <v>2903.63</v>
      </c>
      <c r="D53" s="12">
        <v>260</v>
      </c>
      <c r="E53" s="1">
        <f>C53/D53</f>
        <v>11.167807692307692</v>
      </c>
    </row>
    <row r="54" spans="1:9" x14ac:dyDescent="0.25">
      <c r="F54" s="34"/>
    </row>
    <row r="55" spans="1:9" ht="15.75" x14ac:dyDescent="0.25">
      <c r="A55" s="8"/>
      <c r="B55" s="77" t="s">
        <v>50</v>
      </c>
      <c r="C55" s="77"/>
      <c r="D55" s="10"/>
      <c r="E55" s="11">
        <f>SUM(E44:E54)</f>
        <v>89.503262237762229</v>
      </c>
      <c r="F55" s="29">
        <v>80</v>
      </c>
      <c r="G55" s="35">
        <v>90</v>
      </c>
    </row>
    <row r="56" spans="1:9" ht="15.75" x14ac:dyDescent="0.25">
      <c r="B56" s="3"/>
      <c r="C56" s="6"/>
      <c r="E56" s="4"/>
      <c r="F56" s="33"/>
    </row>
    <row r="57" spans="1:9" s="8" customFormat="1" x14ac:dyDescent="0.25">
      <c r="A57" s="5" t="s">
        <v>14</v>
      </c>
      <c r="B57"/>
      <c r="C57" s="1"/>
      <c r="D57" s="1"/>
      <c r="E57" s="1"/>
      <c r="F57" s="29"/>
      <c r="G57" s="33"/>
      <c r="H57" s="28"/>
    </row>
    <row r="58" spans="1:9" s="27" customFormat="1" x14ac:dyDescent="0.25">
      <c r="A58"/>
      <c r="B58" t="s">
        <v>10</v>
      </c>
      <c r="C58" s="31">
        <v>65</v>
      </c>
      <c r="D58" s="12">
        <v>11</v>
      </c>
      <c r="E58" s="1">
        <f t="shared" ref="E58:E63" si="4">C58/D58</f>
        <v>5.9090909090909092</v>
      </c>
      <c r="F58" s="29"/>
      <c r="G58" s="29"/>
      <c r="I58"/>
    </row>
    <row r="59" spans="1:9" s="27" customFormat="1" x14ac:dyDescent="0.25">
      <c r="A59"/>
      <c r="B59" t="s">
        <v>11</v>
      </c>
      <c r="C59" s="31">
        <v>60</v>
      </c>
      <c r="D59" s="12">
        <v>11</v>
      </c>
      <c r="E59" s="1">
        <f t="shared" si="4"/>
        <v>5.4545454545454541</v>
      </c>
      <c r="F59" s="29"/>
      <c r="G59" s="29"/>
      <c r="I59"/>
    </row>
    <row r="60" spans="1:9" x14ac:dyDescent="0.25">
      <c r="B60" s="48" t="s">
        <v>70</v>
      </c>
      <c r="C60" s="31">
        <v>45</v>
      </c>
      <c r="D60" s="12">
        <v>11</v>
      </c>
      <c r="E60" s="1">
        <f t="shared" ref="E60:E61" si="5">C60/D60</f>
        <v>4.0909090909090908</v>
      </c>
    </row>
    <row r="61" spans="1:9" s="53" customFormat="1" x14ac:dyDescent="0.25">
      <c r="B61" s="63" t="s">
        <v>80</v>
      </c>
      <c r="C61" s="45">
        <f>7*40</f>
        <v>280</v>
      </c>
      <c r="D61" s="54">
        <v>11</v>
      </c>
      <c r="E61" s="45">
        <f t="shared" si="5"/>
        <v>25.454545454545453</v>
      </c>
      <c r="F61" s="55"/>
      <c r="G61" s="55"/>
      <c r="H61" s="56"/>
    </row>
    <row r="62" spans="1:9" s="27" customFormat="1" x14ac:dyDescent="0.25">
      <c r="A62"/>
      <c r="B62" s="48" t="s">
        <v>18</v>
      </c>
      <c r="C62" s="31">
        <f>6.65*3</f>
        <v>19.950000000000003</v>
      </c>
      <c r="D62" s="12">
        <v>11</v>
      </c>
      <c r="E62" s="1">
        <f t="shared" si="4"/>
        <v>1.8136363636363639</v>
      </c>
      <c r="F62" s="29"/>
      <c r="G62" s="29"/>
      <c r="I62"/>
    </row>
    <row r="63" spans="1:9" s="27" customFormat="1" x14ac:dyDescent="0.25">
      <c r="A63"/>
      <c r="B63" s="48" t="s">
        <v>35</v>
      </c>
      <c r="C63" s="31">
        <f>10.87*2</f>
        <v>21.74</v>
      </c>
      <c r="D63" s="12">
        <v>11</v>
      </c>
      <c r="E63" s="1">
        <f t="shared" si="4"/>
        <v>1.9763636363636363</v>
      </c>
      <c r="F63" s="29"/>
      <c r="G63" s="29"/>
      <c r="I63"/>
    </row>
    <row r="64" spans="1:9" s="27" customFormat="1" x14ac:dyDescent="0.25">
      <c r="A64"/>
      <c r="B64" s="48" t="s">
        <v>52</v>
      </c>
      <c r="C64" s="31">
        <v>7</v>
      </c>
      <c r="D64" s="12">
        <v>11</v>
      </c>
      <c r="E64" s="1">
        <f>C64/D64</f>
        <v>0.63636363636363635</v>
      </c>
      <c r="F64" s="29"/>
      <c r="G64" s="29"/>
      <c r="I64"/>
    </row>
    <row r="65" spans="1:9" s="27" customFormat="1" x14ac:dyDescent="0.25">
      <c r="A65"/>
      <c r="B65" s="48" t="s">
        <v>82</v>
      </c>
      <c r="C65" s="31">
        <v>25</v>
      </c>
      <c r="D65" s="12">
        <v>1</v>
      </c>
      <c r="E65" s="1">
        <f>C65*D65</f>
        <v>25</v>
      </c>
      <c r="F65" s="34"/>
      <c r="G65" s="57"/>
      <c r="I65"/>
    </row>
    <row r="66" spans="1:9" s="27" customFormat="1" x14ac:dyDescent="0.25">
      <c r="A66"/>
      <c r="B66" t="s">
        <v>27</v>
      </c>
      <c r="C66" s="15">
        <f>E19</f>
        <v>2903.63</v>
      </c>
      <c r="D66" s="12">
        <v>260</v>
      </c>
      <c r="E66" s="1">
        <f>C66/D66</f>
        <v>11.167807692307692</v>
      </c>
      <c r="F66" s="29"/>
      <c r="G66" s="29"/>
      <c r="I66"/>
    </row>
    <row r="67" spans="1:9" s="27" customFormat="1" x14ac:dyDescent="0.25">
      <c r="A67" s="8"/>
      <c r="B67"/>
      <c r="C67" s="1"/>
      <c r="D67" s="1"/>
      <c r="E67" s="1"/>
      <c r="F67" s="29"/>
      <c r="G67" s="29"/>
      <c r="I67"/>
    </row>
    <row r="68" spans="1:9" s="27" customFormat="1" ht="15.75" x14ac:dyDescent="0.25">
      <c r="A68"/>
      <c r="B68" s="77" t="s">
        <v>8</v>
      </c>
      <c r="C68" s="77"/>
      <c r="D68" s="77"/>
      <c r="E68" s="11">
        <f>SUM(E58:E67)</f>
        <v>81.503262237762229</v>
      </c>
      <c r="F68" s="34">
        <v>80</v>
      </c>
      <c r="G68" s="35">
        <v>90</v>
      </c>
      <c r="I68"/>
    </row>
    <row r="70" spans="1:9" s="27" customFormat="1" x14ac:dyDescent="0.25">
      <c r="A70" s="5" t="s">
        <v>13</v>
      </c>
      <c r="B70"/>
      <c r="C70" s="1"/>
      <c r="D70" s="1"/>
      <c r="E70" s="1"/>
      <c r="F70" s="29"/>
      <c r="G70" s="29"/>
      <c r="I70"/>
    </row>
    <row r="71" spans="1:9" s="27" customFormat="1" x14ac:dyDescent="0.25">
      <c r="A71"/>
      <c r="B71" t="s">
        <v>10</v>
      </c>
      <c r="C71" s="31">
        <v>65</v>
      </c>
      <c r="D71" s="12">
        <v>11</v>
      </c>
      <c r="E71" s="1">
        <f t="shared" ref="E71:E76" si="6">C71/D71</f>
        <v>5.9090909090909092</v>
      </c>
      <c r="F71" s="29"/>
      <c r="G71" s="29"/>
      <c r="I71"/>
    </row>
    <row r="72" spans="1:9" s="27" customFormat="1" x14ac:dyDescent="0.25">
      <c r="A72"/>
      <c r="B72" t="s">
        <v>11</v>
      </c>
      <c r="C72" s="31">
        <v>60</v>
      </c>
      <c r="D72" s="12">
        <v>11</v>
      </c>
      <c r="E72" s="1">
        <f t="shared" si="6"/>
        <v>5.4545454545454541</v>
      </c>
      <c r="F72" s="29"/>
      <c r="G72" s="29"/>
      <c r="I72"/>
    </row>
    <row r="73" spans="1:9" x14ac:dyDescent="0.25">
      <c r="B73" s="48" t="s">
        <v>70</v>
      </c>
      <c r="C73" s="31">
        <v>45</v>
      </c>
      <c r="D73" s="12">
        <v>11</v>
      </c>
      <c r="E73" s="1">
        <f t="shared" ref="E73" si="7">C73/D73</f>
        <v>4.0909090909090908</v>
      </c>
    </row>
    <row r="74" spans="1:9" s="27" customFormat="1" x14ac:dyDescent="0.25">
      <c r="A74"/>
      <c r="B74" s="63" t="s">
        <v>71</v>
      </c>
      <c r="C74" s="40">
        <f>80*7</f>
        <v>560</v>
      </c>
      <c r="D74" s="20">
        <v>11</v>
      </c>
      <c r="E74" s="17">
        <f t="shared" si="6"/>
        <v>50.909090909090907</v>
      </c>
      <c r="F74" s="29"/>
      <c r="G74" s="29"/>
      <c r="I74"/>
    </row>
    <row r="75" spans="1:9" s="27" customFormat="1" x14ac:dyDescent="0.25">
      <c r="A75"/>
      <c r="B75" t="s">
        <v>18</v>
      </c>
      <c r="C75" s="31">
        <f>6.65*3</f>
        <v>19.950000000000003</v>
      </c>
      <c r="D75" s="12">
        <v>11</v>
      </c>
      <c r="E75" s="1">
        <f t="shared" si="6"/>
        <v>1.8136363636363639</v>
      </c>
      <c r="F75" s="29"/>
      <c r="G75" s="29"/>
      <c r="I75"/>
    </row>
    <row r="76" spans="1:9" s="27" customFormat="1" x14ac:dyDescent="0.25">
      <c r="A76"/>
      <c r="B76" t="s">
        <v>35</v>
      </c>
      <c r="C76" s="31">
        <f>10.87*2</f>
        <v>21.74</v>
      </c>
      <c r="D76" s="12">
        <v>11</v>
      </c>
      <c r="E76" s="1">
        <f t="shared" si="6"/>
        <v>1.9763636363636363</v>
      </c>
      <c r="F76" s="29"/>
      <c r="G76" s="29"/>
      <c r="I76"/>
    </row>
    <row r="77" spans="1:9" s="27" customFormat="1" x14ac:dyDescent="0.25">
      <c r="A77"/>
      <c r="B77" t="s">
        <v>52</v>
      </c>
      <c r="C77" s="31">
        <v>7</v>
      </c>
      <c r="D77" s="12">
        <v>11</v>
      </c>
      <c r="E77" s="1">
        <f>C77/D77</f>
        <v>0.63636363636363635</v>
      </c>
      <c r="F77" s="29"/>
      <c r="G77" s="29"/>
      <c r="I77"/>
    </row>
    <row r="78" spans="1:9" s="27" customFormat="1" x14ac:dyDescent="0.25">
      <c r="A78"/>
      <c r="B78" s="48" t="s">
        <v>82</v>
      </c>
      <c r="C78" s="31">
        <v>25</v>
      </c>
      <c r="D78" s="12">
        <v>1</v>
      </c>
      <c r="E78" s="1">
        <f>C78*D78</f>
        <v>25</v>
      </c>
      <c r="F78" s="29"/>
      <c r="G78" s="29"/>
      <c r="I78"/>
    </row>
    <row r="79" spans="1:9" s="27" customFormat="1" x14ac:dyDescent="0.25">
      <c r="A79"/>
      <c r="B79" t="s">
        <v>27</v>
      </c>
      <c r="C79" s="15">
        <f>E19</f>
        <v>2903.63</v>
      </c>
      <c r="D79" s="12">
        <v>260</v>
      </c>
      <c r="E79" s="1">
        <f>C79/D79</f>
        <v>11.167807692307692</v>
      </c>
      <c r="F79" s="29"/>
      <c r="G79" s="29"/>
      <c r="I79"/>
    </row>
    <row r="80" spans="1:9" s="27" customFormat="1" x14ac:dyDescent="0.25">
      <c r="A80" s="8"/>
      <c r="B80"/>
      <c r="C80" s="1"/>
      <c r="D80" s="1"/>
      <c r="E80" s="1"/>
      <c r="F80" s="29"/>
      <c r="G80" s="29"/>
      <c r="I80"/>
    </row>
    <row r="81" spans="1:9" s="27" customFormat="1" ht="15.75" x14ac:dyDescent="0.25">
      <c r="A81"/>
      <c r="B81" s="77" t="s">
        <v>9</v>
      </c>
      <c r="C81" s="77"/>
      <c r="D81" s="77"/>
      <c r="E81" s="11">
        <f>SUM(E71:E80)</f>
        <v>106.95780769230768</v>
      </c>
      <c r="F81" s="29">
        <v>95</v>
      </c>
      <c r="G81" s="35">
        <v>105</v>
      </c>
      <c r="I81"/>
    </row>
    <row r="82" spans="1:9" s="27" customFormat="1" x14ac:dyDescent="0.25">
      <c r="A82" s="7" t="s">
        <v>7</v>
      </c>
      <c r="B82"/>
      <c r="C82" s="1"/>
      <c r="D82" s="1"/>
      <c r="E82" s="1"/>
      <c r="F82" s="34"/>
      <c r="G82" s="29"/>
      <c r="I82"/>
    </row>
    <row r="83" spans="1:9" s="27" customFormat="1" x14ac:dyDescent="0.25">
      <c r="A83" s="7" t="s">
        <v>67</v>
      </c>
      <c r="B83"/>
      <c r="C83" s="1"/>
      <c r="D83" s="1"/>
      <c r="E83" s="1"/>
      <c r="F83" s="34"/>
      <c r="G83" s="29"/>
      <c r="I83"/>
    </row>
    <row r="84" spans="1:9" s="27" customFormat="1" x14ac:dyDescent="0.25">
      <c r="A84"/>
      <c r="B84"/>
      <c r="C84" s="1"/>
      <c r="D84" s="1"/>
      <c r="E84" s="1"/>
      <c r="F84" s="34"/>
      <c r="G84" s="29"/>
      <c r="I84"/>
    </row>
    <row r="85" spans="1:9" s="32" customFormat="1" x14ac:dyDescent="0.25">
      <c r="A85" s="58" t="s">
        <v>83</v>
      </c>
      <c r="B85" s="48"/>
      <c r="C85" s="31"/>
      <c r="D85" s="31"/>
      <c r="E85" s="31"/>
      <c r="F85" s="34"/>
      <c r="G85" s="34"/>
      <c r="I85" s="48"/>
    </row>
    <row r="86" spans="1:9" s="27" customFormat="1" ht="15.75" x14ac:dyDescent="0.25">
      <c r="A86" s="48"/>
      <c r="B86" s="48" t="s">
        <v>45</v>
      </c>
      <c r="C86" s="64">
        <v>50</v>
      </c>
      <c r="D86" s="12">
        <v>150</v>
      </c>
      <c r="E86" s="31">
        <f>C86*D86</f>
        <v>7500</v>
      </c>
      <c r="F86" s="29"/>
      <c r="G86" s="29"/>
      <c r="I86"/>
    </row>
    <row r="87" spans="1:9" s="27" customFormat="1" x14ac:dyDescent="0.25">
      <c r="A87"/>
      <c r="B87" t="s">
        <v>42</v>
      </c>
      <c r="C87" s="1">
        <v>250</v>
      </c>
      <c r="D87" s="12">
        <v>15</v>
      </c>
      <c r="E87" s="31">
        <f>C87*D87</f>
        <v>3750</v>
      </c>
      <c r="F87" s="29"/>
      <c r="G87" s="29"/>
      <c r="I87"/>
    </row>
    <row r="88" spans="1:9" s="29" customFormat="1" ht="15.75" x14ac:dyDescent="0.25">
      <c r="A88"/>
      <c r="B88"/>
      <c r="C88" s="1"/>
      <c r="D88" s="24" t="s">
        <v>33</v>
      </c>
      <c r="E88" s="26">
        <f>SUM(E86:E87)</f>
        <v>11250</v>
      </c>
      <c r="H88" s="27"/>
      <c r="I88"/>
    </row>
  </sheetData>
  <mergeCells count="7">
    <mergeCell ref="B81:D81"/>
    <mergeCell ref="B29:C29"/>
    <mergeCell ref="A8:E8"/>
    <mergeCell ref="B19:C19"/>
    <mergeCell ref="B41:C41"/>
    <mergeCell ref="B55:C55"/>
    <mergeCell ref="B68:D68"/>
  </mergeCells>
  <printOptions horizontalCentered="1"/>
  <pageMargins left="0.7" right="0.7" top="0.25" bottom="0.25" header="0.3" footer="0.3"/>
  <pageSetup paperSize="5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57"/>
  <sheetViews>
    <sheetView workbookViewId="0">
      <selection activeCell="B10" sqref="B10"/>
    </sheetView>
  </sheetViews>
  <sheetFormatPr defaultRowHeight="15" x14ac:dyDescent="0.25"/>
  <cols>
    <col min="1" max="1" width="4.42578125" customWidth="1"/>
    <col min="2" max="2" width="43.42578125" customWidth="1"/>
    <col min="3" max="3" width="13.85546875" style="31" customWidth="1"/>
    <col min="4" max="5" width="13.85546875" style="1" customWidth="1"/>
    <col min="6" max="7" width="8.7109375" style="29" customWidth="1"/>
    <col min="8" max="8" width="5.42578125" style="27" bestFit="1" customWidth="1"/>
  </cols>
  <sheetData>
    <row r="8" spans="1:8" ht="33.75" customHeight="1" x14ac:dyDescent="0.35">
      <c r="A8" s="78" t="s">
        <v>59</v>
      </c>
      <c r="B8" s="78"/>
      <c r="C8" s="78"/>
      <c r="D8" s="78"/>
      <c r="E8" s="78"/>
      <c r="F8" s="38"/>
      <c r="G8" s="38"/>
    </row>
    <row r="9" spans="1:8" x14ac:dyDescent="0.25">
      <c r="A9" s="7"/>
      <c r="F9" s="36">
        <v>2012</v>
      </c>
      <c r="G9" s="36">
        <v>2013</v>
      </c>
    </row>
    <row r="10" spans="1:8" x14ac:dyDescent="0.25">
      <c r="F10" s="37" t="s">
        <v>43</v>
      </c>
      <c r="G10" s="37" t="s">
        <v>43</v>
      </c>
    </row>
    <row r="11" spans="1:8" x14ac:dyDescent="0.25">
      <c r="A11" s="5" t="s">
        <v>46</v>
      </c>
      <c r="C11" s="30"/>
      <c r="D11" s="31"/>
      <c r="E11" s="31"/>
    </row>
    <row r="12" spans="1:8" x14ac:dyDescent="0.25">
      <c r="B12" t="s">
        <v>61</v>
      </c>
      <c r="C12" s="31">
        <v>65</v>
      </c>
      <c r="D12" s="12">
        <v>11</v>
      </c>
      <c r="E12" s="1">
        <f t="shared" ref="E12:E17" si="0">C12/D12</f>
        <v>5.9090909090909092</v>
      </c>
    </row>
    <row r="13" spans="1:8" x14ac:dyDescent="0.25">
      <c r="B13" t="s">
        <v>11</v>
      </c>
      <c r="C13" s="31">
        <v>60</v>
      </c>
      <c r="D13" s="12">
        <v>11</v>
      </c>
      <c r="E13" s="1">
        <f t="shared" si="0"/>
        <v>5.4545454545454541</v>
      </c>
    </row>
    <row r="14" spans="1:8" s="42" customFormat="1" x14ac:dyDescent="0.25">
      <c r="B14" s="19" t="s">
        <v>28</v>
      </c>
      <c r="C14" s="45">
        <v>20</v>
      </c>
      <c r="D14" s="20">
        <v>11</v>
      </c>
      <c r="E14" s="46">
        <f t="shared" si="0"/>
        <v>1.8181818181818181</v>
      </c>
      <c r="F14" s="43"/>
      <c r="G14" s="43"/>
      <c r="H14" s="44"/>
    </row>
    <row r="15" spans="1:8" s="42" customFormat="1" x14ac:dyDescent="0.25">
      <c r="B15" s="19" t="s">
        <v>18</v>
      </c>
      <c r="C15" s="45">
        <f>6.65*3</f>
        <v>19.950000000000003</v>
      </c>
      <c r="D15" s="20">
        <v>11</v>
      </c>
      <c r="E15" s="46">
        <f t="shared" si="0"/>
        <v>1.8136363636363639</v>
      </c>
      <c r="F15" s="43"/>
      <c r="G15" s="43"/>
      <c r="H15" s="44"/>
    </row>
    <row r="16" spans="1:8" s="42" customFormat="1" x14ac:dyDescent="0.25">
      <c r="B16" s="19" t="s">
        <v>35</v>
      </c>
      <c r="C16" s="45">
        <f>10.87*2</f>
        <v>21.74</v>
      </c>
      <c r="D16" s="20">
        <v>11</v>
      </c>
      <c r="E16" s="46">
        <f t="shared" si="0"/>
        <v>1.9763636363636363</v>
      </c>
      <c r="F16" s="43"/>
      <c r="G16" s="43"/>
      <c r="H16" s="44"/>
    </row>
    <row r="17" spans="1:8" x14ac:dyDescent="0.25">
      <c r="B17" t="s">
        <v>52</v>
      </c>
      <c r="C17" s="31">
        <v>7</v>
      </c>
      <c r="D17" s="12">
        <v>11</v>
      </c>
      <c r="E17" s="1">
        <f t="shared" si="0"/>
        <v>0.63636363636363635</v>
      </c>
    </row>
    <row r="19" spans="1:8" ht="15.75" x14ac:dyDescent="0.25">
      <c r="A19" s="8"/>
      <c r="B19" s="77" t="s">
        <v>49</v>
      </c>
      <c r="C19" s="77"/>
      <c r="D19" s="10"/>
      <c r="E19" s="11">
        <f>SUM(E12:E18)</f>
        <v>17.608181818181819</v>
      </c>
      <c r="F19" s="29">
        <v>40</v>
      </c>
      <c r="G19" s="35">
        <v>40</v>
      </c>
    </row>
    <row r="22" spans="1:8" x14ac:dyDescent="0.25">
      <c r="A22" s="5" t="s">
        <v>47</v>
      </c>
      <c r="C22" s="30"/>
      <c r="D22" s="31"/>
      <c r="E22" s="31"/>
      <c r="F22" s="34"/>
      <c r="G22" s="34"/>
      <c r="H22" s="32"/>
    </row>
    <row r="23" spans="1:8" x14ac:dyDescent="0.25">
      <c r="B23" t="s">
        <v>61</v>
      </c>
      <c r="C23" s="31">
        <v>65</v>
      </c>
      <c r="D23" s="12">
        <v>11</v>
      </c>
      <c r="E23" s="1">
        <f t="shared" ref="E23:E29" si="1">C23/D23</f>
        <v>5.9090909090909092</v>
      </c>
    </row>
    <row r="24" spans="1:8" x14ac:dyDescent="0.25">
      <c r="B24" t="s">
        <v>11</v>
      </c>
      <c r="C24" s="31">
        <v>60</v>
      </c>
      <c r="D24" s="12">
        <v>11</v>
      </c>
      <c r="E24" s="1">
        <f t="shared" si="1"/>
        <v>5.4545454545454541</v>
      </c>
    </row>
    <row r="25" spans="1:8" x14ac:dyDescent="0.25">
      <c r="B25" s="16" t="s">
        <v>16</v>
      </c>
      <c r="C25" s="40">
        <v>245</v>
      </c>
      <c r="D25" s="18">
        <v>11</v>
      </c>
      <c r="E25" s="17">
        <f t="shared" si="1"/>
        <v>22.272727272727273</v>
      </c>
    </row>
    <row r="26" spans="1:8" s="42" customFormat="1" x14ac:dyDescent="0.25">
      <c r="B26" s="19" t="s">
        <v>28</v>
      </c>
      <c r="C26" s="45">
        <v>20</v>
      </c>
      <c r="D26" s="20">
        <v>11</v>
      </c>
      <c r="E26" s="46">
        <f t="shared" si="1"/>
        <v>1.8181818181818181</v>
      </c>
      <c r="F26" s="43"/>
      <c r="G26" s="43"/>
      <c r="H26" s="44"/>
    </row>
    <row r="27" spans="1:8" s="42" customFormat="1" x14ac:dyDescent="0.25">
      <c r="B27" s="19" t="s">
        <v>18</v>
      </c>
      <c r="C27" s="45">
        <f>6.65*3</f>
        <v>19.950000000000003</v>
      </c>
      <c r="D27" s="20">
        <v>11</v>
      </c>
      <c r="E27" s="46">
        <f t="shared" si="1"/>
        <v>1.8136363636363639</v>
      </c>
      <c r="F27" s="43"/>
      <c r="G27" s="43"/>
      <c r="H27" s="44"/>
    </row>
    <row r="28" spans="1:8" s="42" customFormat="1" x14ac:dyDescent="0.25">
      <c r="B28" s="19" t="s">
        <v>35</v>
      </c>
      <c r="C28" s="45">
        <f>10.87*2</f>
        <v>21.74</v>
      </c>
      <c r="D28" s="20">
        <v>11</v>
      </c>
      <c r="E28" s="46">
        <f t="shared" si="1"/>
        <v>1.9763636363636363</v>
      </c>
      <c r="F28" s="43"/>
      <c r="G28" s="43"/>
      <c r="H28" s="44"/>
    </row>
    <row r="29" spans="1:8" x14ac:dyDescent="0.25">
      <c r="B29" t="s">
        <v>52</v>
      </c>
      <c r="C29" s="31">
        <v>7</v>
      </c>
      <c r="D29" s="12">
        <v>11</v>
      </c>
      <c r="E29" s="1">
        <f t="shared" si="1"/>
        <v>0.63636363636363635</v>
      </c>
    </row>
    <row r="30" spans="1:8" x14ac:dyDescent="0.25">
      <c r="F30" s="34"/>
    </row>
    <row r="31" spans="1:8" ht="15.75" x14ac:dyDescent="0.25">
      <c r="A31" s="8"/>
      <c r="B31" s="77" t="s">
        <v>50</v>
      </c>
      <c r="C31" s="77"/>
      <c r="D31" s="10"/>
      <c r="E31" s="11">
        <f>SUM(E23:E30)</f>
        <v>39.880909090909093</v>
      </c>
      <c r="F31" s="29">
        <v>50</v>
      </c>
      <c r="G31" s="35">
        <v>50</v>
      </c>
    </row>
    <row r="32" spans="1:8" ht="15.75" x14ac:dyDescent="0.25">
      <c r="B32" s="3"/>
      <c r="C32" s="41"/>
      <c r="E32" s="4"/>
      <c r="F32" s="33"/>
    </row>
    <row r="33" spans="1:9" ht="15.75" x14ac:dyDescent="0.25">
      <c r="B33" s="3"/>
      <c r="C33" s="41"/>
      <c r="E33" s="4"/>
    </row>
    <row r="34" spans="1:9" s="8" customFormat="1" x14ac:dyDescent="0.25">
      <c r="A34" s="5" t="s">
        <v>14</v>
      </c>
      <c r="B34"/>
      <c r="C34" s="31"/>
      <c r="D34" s="1"/>
      <c r="E34" s="1"/>
      <c r="F34" s="29"/>
      <c r="G34" s="33"/>
      <c r="H34" s="28"/>
    </row>
    <row r="35" spans="1:9" s="27" customFormat="1" x14ac:dyDescent="0.25">
      <c r="A35"/>
      <c r="B35" t="s">
        <v>10</v>
      </c>
      <c r="C35" s="31">
        <v>65</v>
      </c>
      <c r="D35" s="12">
        <v>11</v>
      </c>
      <c r="E35" s="1">
        <f t="shared" ref="E35:E40" si="2">C35/D35</f>
        <v>5.9090909090909092</v>
      </c>
      <c r="F35" s="29"/>
      <c r="G35" s="29"/>
      <c r="I35"/>
    </row>
    <row r="36" spans="1:9" s="27" customFormat="1" x14ac:dyDescent="0.25">
      <c r="A36"/>
      <c r="B36" t="s">
        <v>11</v>
      </c>
      <c r="C36" s="31">
        <v>60</v>
      </c>
      <c r="D36" s="12">
        <v>11</v>
      </c>
      <c r="E36" s="1">
        <f t="shared" si="2"/>
        <v>5.4545454545454541</v>
      </c>
      <c r="F36" s="29"/>
      <c r="G36" s="29"/>
      <c r="I36"/>
    </row>
    <row r="37" spans="1:9" s="44" customFormat="1" x14ac:dyDescent="0.25">
      <c r="A37" s="42"/>
      <c r="B37" s="19" t="s">
        <v>16</v>
      </c>
      <c r="C37" s="45">
        <f>35*7</f>
        <v>245</v>
      </c>
      <c r="D37" s="20">
        <v>11</v>
      </c>
      <c r="E37" s="46">
        <f t="shared" si="2"/>
        <v>22.272727272727273</v>
      </c>
      <c r="F37" s="43"/>
      <c r="G37" s="43"/>
      <c r="I37" s="42"/>
    </row>
    <row r="38" spans="1:9" s="27" customFormat="1" x14ac:dyDescent="0.25">
      <c r="A38"/>
      <c r="B38" t="s">
        <v>28</v>
      </c>
      <c r="C38" s="31">
        <v>20</v>
      </c>
      <c r="D38" s="12">
        <v>11</v>
      </c>
      <c r="E38" s="1">
        <f t="shared" si="2"/>
        <v>1.8181818181818181</v>
      </c>
      <c r="F38" s="29"/>
      <c r="G38" s="29"/>
      <c r="I38"/>
    </row>
    <row r="39" spans="1:9" s="27" customFormat="1" x14ac:dyDescent="0.25">
      <c r="A39"/>
      <c r="B39" t="s">
        <v>18</v>
      </c>
      <c r="C39" s="31">
        <f>6.65*3</f>
        <v>19.950000000000003</v>
      </c>
      <c r="D39" s="12">
        <v>11</v>
      </c>
      <c r="E39" s="1">
        <f t="shared" si="2"/>
        <v>1.8136363636363639</v>
      </c>
      <c r="F39" s="29"/>
      <c r="G39" s="29"/>
      <c r="I39"/>
    </row>
    <row r="40" spans="1:9" s="27" customFormat="1" x14ac:dyDescent="0.25">
      <c r="A40"/>
      <c r="B40" t="s">
        <v>35</v>
      </c>
      <c r="C40" s="31">
        <f>10.87*2</f>
        <v>21.74</v>
      </c>
      <c r="D40" s="12">
        <v>11</v>
      </c>
      <c r="E40" s="1">
        <f t="shared" si="2"/>
        <v>1.9763636363636363</v>
      </c>
      <c r="F40" s="29"/>
      <c r="G40" s="29"/>
      <c r="I40"/>
    </row>
    <row r="41" spans="1:9" s="27" customFormat="1" x14ac:dyDescent="0.25">
      <c r="A41"/>
      <c r="B41" t="s">
        <v>52</v>
      </c>
      <c r="C41" s="31">
        <v>7</v>
      </c>
      <c r="D41" s="12">
        <v>11</v>
      </c>
      <c r="E41" s="1">
        <f>C41/D41</f>
        <v>0.63636363636363635</v>
      </c>
      <c r="F41" s="29"/>
      <c r="G41" s="29"/>
      <c r="I41"/>
    </row>
    <row r="42" spans="1:9" s="27" customFormat="1" x14ac:dyDescent="0.25">
      <c r="A42" s="8"/>
      <c r="B42"/>
      <c r="C42" s="31"/>
      <c r="D42" s="1"/>
      <c r="E42" s="1"/>
      <c r="F42" s="29"/>
      <c r="G42" s="29"/>
      <c r="I42"/>
    </row>
    <row r="43" spans="1:9" s="27" customFormat="1" ht="15.75" x14ac:dyDescent="0.25">
      <c r="A43"/>
      <c r="B43" s="77" t="s">
        <v>8</v>
      </c>
      <c r="C43" s="77"/>
      <c r="D43" s="77"/>
      <c r="E43" s="11">
        <f>SUM(E35:E42)</f>
        <v>39.880909090909093</v>
      </c>
      <c r="F43" s="34">
        <v>50</v>
      </c>
      <c r="G43" s="35">
        <v>50</v>
      </c>
      <c r="I43"/>
    </row>
    <row r="46" spans="1:9" s="27" customFormat="1" x14ac:dyDescent="0.25">
      <c r="A46" s="5" t="s">
        <v>13</v>
      </c>
      <c r="B46"/>
      <c r="C46" s="31"/>
      <c r="D46" s="1"/>
      <c r="E46" s="1"/>
      <c r="F46" s="29"/>
      <c r="G46" s="29"/>
      <c r="I46"/>
    </row>
    <row r="47" spans="1:9" s="27" customFormat="1" x14ac:dyDescent="0.25">
      <c r="A47"/>
      <c r="B47" t="s">
        <v>10</v>
      </c>
      <c r="C47" s="31">
        <v>65</v>
      </c>
      <c r="D47" s="12">
        <v>11</v>
      </c>
      <c r="E47" s="1">
        <f t="shared" ref="E47:E52" si="3">C47/D47</f>
        <v>5.9090909090909092</v>
      </c>
      <c r="F47" s="29"/>
      <c r="G47" s="29"/>
      <c r="I47"/>
    </row>
    <row r="48" spans="1:9" s="27" customFormat="1" x14ac:dyDescent="0.25">
      <c r="A48"/>
      <c r="B48" t="s">
        <v>11</v>
      </c>
      <c r="C48" s="31">
        <v>60</v>
      </c>
      <c r="D48" s="12">
        <v>11</v>
      </c>
      <c r="E48" s="1">
        <f t="shared" si="3"/>
        <v>5.4545454545454541</v>
      </c>
      <c r="F48" s="29"/>
      <c r="G48" s="29"/>
      <c r="I48"/>
    </row>
    <row r="49" spans="1:9" s="27" customFormat="1" x14ac:dyDescent="0.25">
      <c r="A49"/>
      <c r="B49" s="19" t="s">
        <v>17</v>
      </c>
      <c r="C49" s="40">
        <f>70*7</f>
        <v>490</v>
      </c>
      <c r="D49" s="20">
        <v>11</v>
      </c>
      <c r="E49" s="17">
        <f t="shared" si="3"/>
        <v>44.545454545454547</v>
      </c>
      <c r="F49" s="29"/>
      <c r="G49" s="29"/>
      <c r="I49"/>
    </row>
    <row r="50" spans="1:9" s="27" customFormat="1" x14ac:dyDescent="0.25">
      <c r="A50"/>
      <c r="B50" t="s">
        <v>28</v>
      </c>
      <c r="C50" s="31">
        <v>20</v>
      </c>
      <c r="D50" s="12">
        <v>11</v>
      </c>
      <c r="E50" s="1">
        <f t="shared" si="3"/>
        <v>1.8181818181818181</v>
      </c>
      <c r="F50" s="29"/>
      <c r="G50" s="29"/>
      <c r="I50"/>
    </row>
    <row r="51" spans="1:9" s="27" customFormat="1" x14ac:dyDescent="0.25">
      <c r="A51"/>
      <c r="B51" t="s">
        <v>18</v>
      </c>
      <c r="C51" s="31">
        <f>6.65*3</f>
        <v>19.950000000000003</v>
      </c>
      <c r="D51" s="12">
        <v>11</v>
      </c>
      <c r="E51" s="1">
        <f t="shared" si="3"/>
        <v>1.8136363636363639</v>
      </c>
      <c r="F51" s="29"/>
      <c r="G51" s="29"/>
      <c r="I51"/>
    </row>
    <row r="52" spans="1:9" s="27" customFormat="1" x14ac:dyDescent="0.25">
      <c r="A52"/>
      <c r="B52" t="s">
        <v>35</v>
      </c>
      <c r="C52" s="31">
        <f>10.87*2</f>
        <v>21.74</v>
      </c>
      <c r="D52" s="12">
        <v>11</v>
      </c>
      <c r="E52" s="1">
        <f t="shared" si="3"/>
        <v>1.9763636363636363</v>
      </c>
      <c r="F52" s="29"/>
      <c r="G52" s="29"/>
      <c r="I52"/>
    </row>
    <row r="53" spans="1:9" s="27" customFormat="1" x14ac:dyDescent="0.25">
      <c r="A53"/>
      <c r="B53" t="s">
        <v>52</v>
      </c>
      <c r="C53" s="31">
        <v>7</v>
      </c>
      <c r="D53" s="12">
        <v>11</v>
      </c>
      <c r="E53" s="1">
        <f>C53/D53</f>
        <v>0.63636363636363635</v>
      </c>
      <c r="F53" s="29"/>
      <c r="G53" s="29"/>
      <c r="I53"/>
    </row>
    <row r="54" spans="1:9" s="27" customFormat="1" x14ac:dyDescent="0.25">
      <c r="A54" s="8"/>
      <c r="B54"/>
      <c r="C54" s="31"/>
      <c r="D54" s="1"/>
      <c r="E54" s="1"/>
      <c r="F54" s="29"/>
      <c r="G54" s="29"/>
      <c r="I54"/>
    </row>
    <row r="55" spans="1:9" s="27" customFormat="1" ht="15.75" x14ac:dyDescent="0.25">
      <c r="A55"/>
      <c r="B55" s="77" t="s">
        <v>9</v>
      </c>
      <c r="C55" s="77"/>
      <c r="D55" s="77"/>
      <c r="E55" s="11">
        <f>SUM(E47:E54)</f>
        <v>62.153636363636359</v>
      </c>
      <c r="F55" s="29">
        <v>70</v>
      </c>
      <c r="G55" s="35">
        <v>70</v>
      </c>
      <c r="I55"/>
    </row>
    <row r="56" spans="1:9" s="27" customFormat="1" x14ac:dyDescent="0.25">
      <c r="A56" s="7" t="s">
        <v>7</v>
      </c>
      <c r="B56"/>
      <c r="C56" s="31"/>
      <c r="D56" s="1"/>
      <c r="E56" s="1"/>
      <c r="F56" s="34"/>
      <c r="G56" s="29"/>
      <c r="I56"/>
    </row>
    <row r="57" spans="1:9" s="27" customFormat="1" x14ac:dyDescent="0.25">
      <c r="A57"/>
      <c r="B57"/>
      <c r="C57" s="31"/>
      <c r="D57" s="1"/>
      <c r="E57" s="1"/>
      <c r="F57" s="34"/>
      <c r="G57" s="29"/>
      <c r="I57"/>
    </row>
  </sheetData>
  <mergeCells count="5">
    <mergeCell ref="A8:E8"/>
    <mergeCell ref="B19:C19"/>
    <mergeCell ref="B31:C31"/>
    <mergeCell ref="B43:D43"/>
    <mergeCell ref="B55:D55"/>
  </mergeCells>
  <printOptions horizontalCentered="1"/>
  <pageMargins left="0.7" right="0.7" top="0.25" bottom="0.2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93"/>
  <sheetViews>
    <sheetView workbookViewId="0">
      <selection activeCell="A9" sqref="A9"/>
    </sheetView>
  </sheetViews>
  <sheetFormatPr defaultRowHeight="15" x14ac:dyDescent="0.25"/>
  <cols>
    <col min="1" max="1" width="4.42578125" customWidth="1"/>
    <col min="2" max="2" width="43.42578125" customWidth="1"/>
    <col min="3" max="5" width="13.85546875" style="1" customWidth="1"/>
    <col min="6" max="7" width="8.7109375" style="29" customWidth="1"/>
    <col min="8" max="8" width="5.42578125" style="27" bestFit="1" customWidth="1"/>
  </cols>
  <sheetData>
    <row r="8" spans="1:9" ht="33.75" customHeight="1" x14ac:dyDescent="0.35">
      <c r="A8" s="78" t="s">
        <v>58</v>
      </c>
      <c r="B8" s="78"/>
      <c r="C8" s="78"/>
      <c r="D8" s="78"/>
      <c r="E8" s="78"/>
      <c r="F8" s="38"/>
      <c r="G8" s="38"/>
    </row>
    <row r="10" spans="1:9" ht="17.25" x14ac:dyDescent="0.4">
      <c r="A10" s="5" t="s">
        <v>4</v>
      </c>
      <c r="C10" s="2" t="s">
        <v>20</v>
      </c>
      <c r="D10" s="2" t="s">
        <v>0</v>
      </c>
      <c r="E10" s="2" t="s">
        <v>1</v>
      </c>
      <c r="I10" s="39" t="s">
        <v>53</v>
      </c>
    </row>
    <row r="11" spans="1:9" x14ac:dyDescent="0.25">
      <c r="B11" t="s">
        <v>12</v>
      </c>
      <c r="C11" s="31">
        <v>9.9499999999999993</v>
      </c>
      <c r="D11" s="12">
        <v>12</v>
      </c>
      <c r="E11" s="1">
        <f t="shared" ref="E11:E18" si="0">C11*D11</f>
        <v>119.39999999999999</v>
      </c>
      <c r="I11" t="s">
        <v>54</v>
      </c>
    </row>
    <row r="12" spans="1:9" x14ac:dyDescent="0.25">
      <c r="B12" t="s">
        <v>6</v>
      </c>
      <c r="C12" s="31">
        <v>64</v>
      </c>
      <c r="D12" s="12">
        <v>1</v>
      </c>
      <c r="E12" s="1">
        <f t="shared" si="0"/>
        <v>64</v>
      </c>
      <c r="I12" t="s">
        <v>55</v>
      </c>
    </row>
    <row r="13" spans="1:9" x14ac:dyDescent="0.25">
      <c r="B13" t="s">
        <v>21</v>
      </c>
      <c r="C13" s="31">
        <v>139</v>
      </c>
      <c r="D13" s="13">
        <v>0.5</v>
      </c>
      <c r="E13" s="1">
        <f t="shared" si="0"/>
        <v>69.5</v>
      </c>
      <c r="I13" t="s">
        <v>57</v>
      </c>
    </row>
    <row r="14" spans="1:9" x14ac:dyDescent="0.25">
      <c r="B14" t="s">
        <v>2</v>
      </c>
      <c r="C14" s="31">
        <v>874</v>
      </c>
      <c r="D14" s="12">
        <v>1</v>
      </c>
      <c r="E14" s="1">
        <f t="shared" si="0"/>
        <v>874</v>
      </c>
      <c r="I14" t="s">
        <v>56</v>
      </c>
    </row>
    <row r="15" spans="1:9" x14ac:dyDescent="0.25">
      <c r="B15" t="s">
        <v>19</v>
      </c>
      <c r="C15" s="31">
        <v>0</v>
      </c>
      <c r="D15" s="12"/>
      <c r="E15" s="1">
        <f t="shared" si="0"/>
        <v>0</v>
      </c>
      <c r="I15" t="s">
        <v>60</v>
      </c>
    </row>
    <row r="16" spans="1:9" x14ac:dyDescent="0.25">
      <c r="B16" t="s">
        <v>51</v>
      </c>
      <c r="C16" s="31">
        <v>500</v>
      </c>
      <c r="D16" s="12">
        <v>1</v>
      </c>
      <c r="E16" s="1">
        <f>C16*D16</f>
        <v>500</v>
      </c>
      <c r="I16" t="s">
        <v>64</v>
      </c>
    </row>
    <row r="17" spans="1:9" x14ac:dyDescent="0.25">
      <c r="B17" t="s">
        <v>41</v>
      </c>
      <c r="C17" s="31">
        <v>35</v>
      </c>
      <c r="D17" s="12">
        <v>1</v>
      </c>
      <c r="E17" s="1">
        <f>C17*D17</f>
        <v>35</v>
      </c>
      <c r="I17" t="s">
        <v>62</v>
      </c>
    </row>
    <row r="18" spans="1:9" x14ac:dyDescent="0.25">
      <c r="B18" t="s">
        <v>24</v>
      </c>
      <c r="C18" s="31">
        <v>1000</v>
      </c>
      <c r="D18" s="12">
        <v>1</v>
      </c>
      <c r="E18" s="1">
        <f t="shared" si="0"/>
        <v>1000</v>
      </c>
      <c r="I18" t="s">
        <v>63</v>
      </c>
    </row>
    <row r="19" spans="1:9" x14ac:dyDescent="0.25">
      <c r="I19" t="s">
        <v>65</v>
      </c>
    </row>
    <row r="20" spans="1:9" s="8" customFormat="1" ht="15.75" x14ac:dyDescent="0.25">
      <c r="B20" s="77" t="s">
        <v>5</v>
      </c>
      <c r="C20" s="77"/>
      <c r="D20" s="9"/>
      <c r="E20" s="14">
        <f>SUM(E11:E19)</f>
        <v>2661.9</v>
      </c>
      <c r="F20" s="33"/>
      <c r="G20" s="33"/>
      <c r="H20" s="28"/>
    </row>
    <row r="21" spans="1:9" x14ac:dyDescent="0.25">
      <c r="A21" s="7" t="s">
        <v>25</v>
      </c>
    </row>
    <row r="22" spans="1:9" x14ac:dyDescent="0.25">
      <c r="A22" s="7"/>
      <c r="F22" s="36">
        <v>2012</v>
      </c>
      <c r="G22" s="36">
        <v>2013</v>
      </c>
    </row>
    <row r="23" spans="1:9" x14ac:dyDescent="0.25">
      <c r="F23" s="37" t="s">
        <v>43</v>
      </c>
      <c r="G23" s="37" t="s">
        <v>43</v>
      </c>
    </row>
    <row r="24" spans="1:9" x14ac:dyDescent="0.25">
      <c r="A24" s="5" t="s">
        <v>46</v>
      </c>
      <c r="C24" s="30"/>
      <c r="D24" s="31"/>
      <c r="E24" s="31"/>
    </row>
    <row r="25" spans="1:9" x14ac:dyDescent="0.25">
      <c r="B25" t="s">
        <v>15</v>
      </c>
      <c r="C25" s="31">
        <v>190</v>
      </c>
      <c r="D25" s="12">
        <v>11</v>
      </c>
      <c r="E25" s="1">
        <f>C25/D25</f>
        <v>17.272727272727273</v>
      </c>
    </row>
    <row r="26" spans="1:9" x14ac:dyDescent="0.25">
      <c r="B26" t="s">
        <v>11</v>
      </c>
      <c r="C26" s="31">
        <v>60</v>
      </c>
      <c r="D26" s="12">
        <v>11</v>
      </c>
      <c r="E26" s="1">
        <f>C26/D26</f>
        <v>5.4545454545454541</v>
      </c>
    </row>
    <row r="27" spans="1:9" x14ac:dyDescent="0.25">
      <c r="B27" t="s">
        <v>52</v>
      </c>
      <c r="C27" s="31">
        <v>5</v>
      </c>
      <c r="D27" s="12">
        <v>11</v>
      </c>
      <c r="E27" s="1">
        <f>C27/D27</f>
        <v>0.45454545454545453</v>
      </c>
    </row>
    <row r="28" spans="1:9" x14ac:dyDescent="0.25">
      <c r="B28" t="s">
        <v>3</v>
      </c>
      <c r="C28" s="31">
        <v>15</v>
      </c>
      <c r="D28" s="12">
        <v>1</v>
      </c>
      <c r="E28" s="1">
        <f>C28*D28</f>
        <v>15</v>
      </c>
    </row>
    <row r="29" spans="1:9" x14ac:dyDescent="0.25">
      <c r="B29" t="s">
        <v>27</v>
      </c>
      <c r="C29" s="15">
        <f>E20</f>
        <v>2661.9</v>
      </c>
      <c r="D29" s="12">
        <v>150</v>
      </c>
      <c r="E29" s="1">
        <f>C29/D29</f>
        <v>17.746000000000002</v>
      </c>
    </row>
    <row r="31" spans="1:9" ht="15.75" x14ac:dyDescent="0.25">
      <c r="A31" s="8"/>
      <c r="B31" s="77" t="s">
        <v>49</v>
      </c>
      <c r="C31" s="77"/>
      <c r="D31" s="10"/>
      <c r="E31" s="11">
        <f>SUM(E25:E30)</f>
        <v>55.927818181818182</v>
      </c>
      <c r="F31" s="29">
        <v>40</v>
      </c>
      <c r="G31" s="35">
        <v>55</v>
      </c>
    </row>
    <row r="34" spans="1:8" x14ac:dyDescent="0.25">
      <c r="A34" s="5" t="s">
        <v>47</v>
      </c>
      <c r="C34" s="30"/>
      <c r="D34" s="31"/>
      <c r="E34" s="31"/>
      <c r="F34" s="34"/>
      <c r="G34" s="34"/>
      <c r="H34" s="32"/>
    </row>
    <row r="35" spans="1:8" x14ac:dyDescent="0.25">
      <c r="B35" t="s">
        <v>15</v>
      </c>
      <c r="C35" s="31">
        <v>190</v>
      </c>
      <c r="D35" s="12">
        <v>11</v>
      </c>
      <c r="E35" s="1">
        <f t="shared" ref="E35:E41" si="1">C35/D35</f>
        <v>17.272727272727273</v>
      </c>
    </row>
    <row r="36" spans="1:8" x14ac:dyDescent="0.25">
      <c r="B36" t="s">
        <v>11</v>
      </c>
      <c r="C36" s="31">
        <v>60</v>
      </c>
      <c r="D36" s="12">
        <v>11</v>
      </c>
      <c r="E36" s="1">
        <f t="shared" si="1"/>
        <v>5.4545454545454541</v>
      </c>
    </row>
    <row r="37" spans="1:8" x14ac:dyDescent="0.25">
      <c r="B37" s="16" t="s">
        <v>48</v>
      </c>
      <c r="C37" s="40">
        <v>210</v>
      </c>
      <c r="D37" s="18">
        <v>11</v>
      </c>
      <c r="E37" s="17">
        <f t="shared" si="1"/>
        <v>19.09090909090909</v>
      </c>
    </row>
    <row r="38" spans="1:8" x14ac:dyDescent="0.25">
      <c r="B38" s="16" t="s">
        <v>28</v>
      </c>
      <c r="C38" s="40">
        <v>20</v>
      </c>
      <c r="D38" s="18">
        <v>11</v>
      </c>
      <c r="E38" s="17">
        <f t="shared" si="1"/>
        <v>1.8181818181818181</v>
      </c>
    </row>
    <row r="39" spans="1:8" x14ac:dyDescent="0.25">
      <c r="B39" s="16" t="s">
        <v>18</v>
      </c>
      <c r="C39" s="40">
        <f>6.65*3</f>
        <v>19.950000000000003</v>
      </c>
      <c r="D39" s="18">
        <v>11</v>
      </c>
      <c r="E39" s="17">
        <f t="shared" si="1"/>
        <v>1.8136363636363639</v>
      </c>
    </row>
    <row r="40" spans="1:8" x14ac:dyDescent="0.25">
      <c r="B40" s="16" t="s">
        <v>35</v>
      </c>
      <c r="C40" s="40">
        <f>10.87*2</f>
        <v>21.74</v>
      </c>
      <c r="D40" s="18">
        <v>11</v>
      </c>
      <c r="E40" s="17">
        <f t="shared" si="1"/>
        <v>1.9763636363636363</v>
      </c>
    </row>
    <row r="41" spans="1:8" x14ac:dyDescent="0.25">
      <c r="B41" t="s">
        <v>52</v>
      </c>
      <c r="C41" s="31">
        <v>5</v>
      </c>
      <c r="D41" s="12">
        <v>11</v>
      </c>
      <c r="E41" s="1">
        <f t="shared" si="1"/>
        <v>0.45454545454545453</v>
      </c>
    </row>
    <row r="42" spans="1:8" x14ac:dyDescent="0.25">
      <c r="B42" t="s">
        <v>3</v>
      </c>
      <c r="C42" s="31">
        <v>15</v>
      </c>
      <c r="D42" s="12">
        <v>1</v>
      </c>
      <c r="E42" s="1">
        <f>C42*D42</f>
        <v>15</v>
      </c>
    </row>
    <row r="43" spans="1:8" x14ac:dyDescent="0.25">
      <c r="B43" t="s">
        <v>27</v>
      </c>
      <c r="C43" s="15">
        <f>E20</f>
        <v>2661.9</v>
      </c>
      <c r="D43" s="12">
        <v>150</v>
      </c>
      <c r="E43" s="1">
        <f>C43/D43</f>
        <v>17.746000000000002</v>
      </c>
    </row>
    <row r="44" spans="1:8" x14ac:dyDescent="0.25">
      <c r="F44" s="34"/>
    </row>
    <row r="45" spans="1:8" ht="15.75" x14ac:dyDescent="0.25">
      <c r="A45" s="8"/>
      <c r="B45" s="77" t="s">
        <v>50</v>
      </c>
      <c r="C45" s="77"/>
      <c r="D45" s="10"/>
      <c r="E45" s="11">
        <f>SUM(E35:E44)</f>
        <v>80.626909090909095</v>
      </c>
      <c r="F45" s="29">
        <v>75</v>
      </c>
      <c r="G45" s="35">
        <v>80</v>
      </c>
    </row>
    <row r="46" spans="1:8" ht="15.75" x14ac:dyDescent="0.25">
      <c r="B46" s="3"/>
      <c r="C46" s="6"/>
      <c r="E46" s="4"/>
      <c r="F46" s="33"/>
    </row>
    <row r="47" spans="1:8" ht="15.75" x14ac:dyDescent="0.25">
      <c r="B47" s="3"/>
      <c r="C47" s="6"/>
      <c r="E47" s="4"/>
    </row>
    <row r="48" spans="1:8" s="8" customFormat="1" x14ac:dyDescent="0.25">
      <c r="A48" s="5" t="s">
        <v>14</v>
      </c>
      <c r="B48"/>
      <c r="C48" s="1"/>
      <c r="D48" s="1"/>
      <c r="E48" s="1"/>
      <c r="F48" s="29"/>
      <c r="G48" s="33"/>
      <c r="H48" s="28"/>
    </row>
    <row r="49" spans="1:7" x14ac:dyDescent="0.25">
      <c r="B49" t="s">
        <v>10</v>
      </c>
      <c r="C49" s="31">
        <v>65</v>
      </c>
      <c r="D49" s="12">
        <v>11</v>
      </c>
      <c r="E49" s="1">
        <f t="shared" ref="E49:E54" si="2">C49/D49</f>
        <v>5.9090909090909092</v>
      </c>
    </row>
    <row r="50" spans="1:7" x14ac:dyDescent="0.25">
      <c r="B50" t="s">
        <v>11</v>
      </c>
      <c r="C50" s="31">
        <v>60</v>
      </c>
      <c r="D50" s="12">
        <v>11</v>
      </c>
      <c r="E50" s="1">
        <f t="shared" si="2"/>
        <v>5.4545454545454541</v>
      </c>
    </row>
    <row r="51" spans="1:7" x14ac:dyDescent="0.25">
      <c r="B51" s="16" t="s">
        <v>16</v>
      </c>
      <c r="C51" s="40">
        <f>35*7</f>
        <v>245</v>
      </c>
      <c r="D51" s="18">
        <v>11</v>
      </c>
      <c r="E51" s="17">
        <f t="shared" si="2"/>
        <v>22.272727272727273</v>
      </c>
    </row>
    <row r="52" spans="1:7" x14ac:dyDescent="0.25">
      <c r="B52" t="s">
        <v>28</v>
      </c>
      <c r="C52" s="31">
        <v>20</v>
      </c>
      <c r="D52" s="12">
        <v>11</v>
      </c>
      <c r="E52" s="1">
        <f t="shared" si="2"/>
        <v>1.8181818181818181</v>
      </c>
    </row>
    <row r="53" spans="1:7" x14ac:dyDescent="0.25">
      <c r="B53" t="s">
        <v>18</v>
      </c>
      <c r="C53" s="31">
        <f>6.65*3</f>
        <v>19.950000000000003</v>
      </c>
      <c r="D53" s="12">
        <v>11</v>
      </c>
      <c r="E53" s="1">
        <f t="shared" si="2"/>
        <v>1.8136363636363639</v>
      </c>
    </row>
    <row r="54" spans="1:7" x14ac:dyDescent="0.25">
      <c r="B54" t="s">
        <v>35</v>
      </c>
      <c r="C54" s="31">
        <f>10.87*2</f>
        <v>21.74</v>
      </c>
      <c r="D54" s="12">
        <v>11</v>
      </c>
      <c r="E54" s="1">
        <f t="shared" si="2"/>
        <v>1.9763636363636363</v>
      </c>
    </row>
    <row r="55" spans="1:7" x14ac:dyDescent="0.25">
      <c r="B55" t="s">
        <v>52</v>
      </c>
      <c r="C55" s="31">
        <v>5</v>
      </c>
      <c r="D55" s="12">
        <v>11</v>
      </c>
      <c r="E55" s="1">
        <f>C55/D55</f>
        <v>0.45454545454545453</v>
      </c>
    </row>
    <row r="56" spans="1:7" x14ac:dyDescent="0.25">
      <c r="B56" t="s">
        <v>3</v>
      </c>
      <c r="C56" s="31">
        <v>15</v>
      </c>
      <c r="D56" s="12">
        <v>1</v>
      </c>
      <c r="E56" s="1">
        <f>C56*D56</f>
        <v>15</v>
      </c>
    </row>
    <row r="57" spans="1:7" x14ac:dyDescent="0.25">
      <c r="B57" t="s">
        <v>27</v>
      </c>
      <c r="C57" s="15">
        <f>E20</f>
        <v>2661.9</v>
      </c>
      <c r="D57" s="12">
        <v>150</v>
      </c>
      <c r="E57" s="1">
        <f>C57/D57</f>
        <v>17.746000000000002</v>
      </c>
    </row>
    <row r="58" spans="1:7" x14ac:dyDescent="0.25">
      <c r="A58" s="8"/>
    </row>
    <row r="59" spans="1:7" ht="15.75" x14ac:dyDescent="0.25">
      <c r="B59" s="77" t="s">
        <v>8</v>
      </c>
      <c r="C59" s="77"/>
      <c r="D59" s="77"/>
      <c r="E59" s="11">
        <f>SUM(E49:E58)</f>
        <v>72.445090909090908</v>
      </c>
      <c r="F59" s="34">
        <v>75</v>
      </c>
      <c r="G59" s="35">
        <v>80</v>
      </c>
    </row>
    <row r="62" spans="1:7" x14ac:dyDescent="0.25">
      <c r="A62" s="5" t="s">
        <v>13</v>
      </c>
    </row>
    <row r="63" spans="1:7" x14ac:dyDescent="0.25">
      <c r="B63" t="s">
        <v>10</v>
      </c>
      <c r="C63" s="31">
        <v>65</v>
      </c>
      <c r="D63" s="12">
        <v>11</v>
      </c>
      <c r="E63" s="1">
        <f t="shared" ref="E63:E68" si="3">C63/D63</f>
        <v>5.9090909090909092</v>
      </c>
    </row>
    <row r="64" spans="1:7" x14ac:dyDescent="0.25">
      <c r="B64" t="s">
        <v>11</v>
      </c>
      <c r="C64" s="31">
        <v>60</v>
      </c>
      <c r="D64" s="12">
        <v>11</v>
      </c>
      <c r="E64" s="1">
        <f t="shared" si="3"/>
        <v>5.4545454545454541</v>
      </c>
    </row>
    <row r="65" spans="1:7" x14ac:dyDescent="0.25">
      <c r="B65" s="19" t="s">
        <v>17</v>
      </c>
      <c r="C65" s="40">
        <f>70*7</f>
        <v>490</v>
      </c>
      <c r="D65" s="20">
        <v>11</v>
      </c>
      <c r="E65" s="17">
        <f t="shared" si="3"/>
        <v>44.545454545454547</v>
      </c>
    </row>
    <row r="66" spans="1:7" x14ac:dyDescent="0.25">
      <c r="B66" t="s">
        <v>28</v>
      </c>
      <c r="C66" s="31">
        <v>20</v>
      </c>
      <c r="D66" s="12">
        <v>11</v>
      </c>
      <c r="E66" s="1">
        <f t="shared" si="3"/>
        <v>1.8181818181818181</v>
      </c>
    </row>
    <row r="67" spans="1:7" x14ac:dyDescent="0.25">
      <c r="B67" t="s">
        <v>18</v>
      </c>
      <c r="C67" s="31">
        <f>6.65*3</f>
        <v>19.950000000000003</v>
      </c>
      <c r="D67" s="12">
        <v>11</v>
      </c>
      <c r="E67" s="1">
        <f t="shared" si="3"/>
        <v>1.8136363636363639</v>
      </c>
    </row>
    <row r="68" spans="1:7" x14ac:dyDescent="0.25">
      <c r="B68" t="s">
        <v>35</v>
      </c>
      <c r="C68" s="31">
        <f>10.87*2</f>
        <v>21.74</v>
      </c>
      <c r="D68" s="12">
        <v>11</v>
      </c>
      <c r="E68" s="1">
        <f t="shared" si="3"/>
        <v>1.9763636363636363</v>
      </c>
    </row>
    <row r="69" spans="1:7" x14ac:dyDescent="0.25">
      <c r="B69" t="s">
        <v>52</v>
      </c>
      <c r="C69" s="31">
        <v>5</v>
      </c>
      <c r="D69" s="12">
        <v>11</v>
      </c>
      <c r="E69" s="1">
        <f>C69/D69</f>
        <v>0.45454545454545453</v>
      </c>
    </row>
    <row r="70" spans="1:7" x14ac:dyDescent="0.25">
      <c r="B70" t="s">
        <v>3</v>
      </c>
      <c r="C70" s="31">
        <v>15</v>
      </c>
      <c r="D70" s="12">
        <v>1</v>
      </c>
      <c r="E70" s="1">
        <f>C70*D70</f>
        <v>15</v>
      </c>
    </row>
    <row r="71" spans="1:7" x14ac:dyDescent="0.25">
      <c r="B71" t="s">
        <v>27</v>
      </c>
      <c r="C71" s="15">
        <f>E20</f>
        <v>2661.9</v>
      </c>
      <c r="D71" s="12">
        <v>150</v>
      </c>
      <c r="E71" s="1">
        <f>C71/D71</f>
        <v>17.746000000000002</v>
      </c>
    </row>
    <row r="72" spans="1:7" x14ac:dyDescent="0.25">
      <c r="A72" s="8"/>
    </row>
    <row r="73" spans="1:7" ht="15.75" x14ac:dyDescent="0.25">
      <c r="B73" s="77" t="s">
        <v>9</v>
      </c>
      <c r="C73" s="77"/>
      <c r="D73" s="77"/>
      <c r="E73" s="11">
        <f>SUM(E63:E72)</f>
        <v>94.717818181818188</v>
      </c>
      <c r="F73" s="29">
        <v>95</v>
      </c>
      <c r="G73" s="35">
        <v>95</v>
      </c>
    </row>
    <row r="74" spans="1:7" x14ac:dyDescent="0.25">
      <c r="A74" s="7" t="s">
        <v>7</v>
      </c>
      <c r="F74" s="34"/>
    </row>
    <row r="75" spans="1:7" x14ac:dyDescent="0.25">
      <c r="A75" s="7" t="s">
        <v>26</v>
      </c>
      <c r="F75" s="34"/>
    </row>
    <row r="76" spans="1:7" x14ac:dyDescent="0.25">
      <c r="F76" s="34"/>
    </row>
    <row r="77" spans="1:7" x14ac:dyDescent="0.25">
      <c r="A77" s="5" t="s">
        <v>44</v>
      </c>
    </row>
    <row r="78" spans="1:7" ht="15.75" x14ac:dyDescent="0.25">
      <c r="B78" t="s">
        <v>45</v>
      </c>
      <c r="C78" s="4">
        <v>60</v>
      </c>
      <c r="D78" s="12">
        <v>150</v>
      </c>
      <c r="E78" s="21">
        <f>C78*D78</f>
        <v>9000</v>
      </c>
    </row>
    <row r="79" spans="1:7" x14ac:dyDescent="0.25">
      <c r="B79" t="s">
        <v>42</v>
      </c>
      <c r="C79" s="1">
        <v>250</v>
      </c>
      <c r="D79" s="12">
        <v>15</v>
      </c>
      <c r="E79" s="21">
        <f>C79*D79</f>
        <v>3750</v>
      </c>
    </row>
    <row r="80" spans="1:7" ht="15.75" x14ac:dyDescent="0.25">
      <c r="B80" s="23" t="s">
        <v>22</v>
      </c>
      <c r="D80" s="12"/>
      <c r="E80" s="4"/>
    </row>
    <row r="81" spans="1:6" ht="15.75" x14ac:dyDescent="0.25">
      <c r="B81" t="s">
        <v>37</v>
      </c>
      <c r="C81" s="1">
        <v>-2400</v>
      </c>
      <c r="D81" s="12">
        <v>1</v>
      </c>
      <c r="E81" s="22">
        <f>C81*D81</f>
        <v>-2400</v>
      </c>
      <c r="F81" s="34"/>
    </row>
    <row r="82" spans="1:6" ht="15.75" x14ac:dyDescent="0.25">
      <c r="B82" t="s">
        <v>38</v>
      </c>
      <c r="C82" s="1">
        <v>-3600</v>
      </c>
      <c r="D82" s="12">
        <v>1</v>
      </c>
      <c r="E82" s="22">
        <f>C82*D82</f>
        <v>-3600</v>
      </c>
      <c r="F82" s="34"/>
    </row>
    <row r="83" spans="1:6" ht="15.75" x14ac:dyDescent="0.25">
      <c r="B83" t="s">
        <v>40</v>
      </c>
      <c r="C83" s="1">
        <v>-2500</v>
      </c>
      <c r="D83" s="12">
        <v>1</v>
      </c>
      <c r="E83" s="22">
        <f>C83*D83</f>
        <v>-2500</v>
      </c>
      <c r="F83" s="34"/>
    </row>
    <row r="84" spans="1:6" ht="15.75" x14ac:dyDescent="0.25">
      <c r="B84" t="s">
        <v>39</v>
      </c>
      <c r="C84" s="1">
        <v>-1872</v>
      </c>
      <c r="D84" s="12">
        <v>1</v>
      </c>
      <c r="E84" s="22">
        <f>C84*D84</f>
        <v>-1872</v>
      </c>
      <c r="F84" s="34"/>
    </row>
    <row r="85" spans="1:6" ht="15.75" x14ac:dyDescent="0.25">
      <c r="B85" t="s">
        <v>36</v>
      </c>
      <c r="C85" s="1">
        <v>-100</v>
      </c>
      <c r="D85" s="12">
        <v>6</v>
      </c>
      <c r="E85" s="22">
        <f>C85*D85</f>
        <v>-600</v>
      </c>
    </row>
    <row r="86" spans="1:6" ht="15.75" x14ac:dyDescent="0.25">
      <c r="D86" s="24" t="s">
        <v>23</v>
      </c>
      <c r="E86" s="26">
        <f>SUM(E78:E85)</f>
        <v>1778</v>
      </c>
    </row>
    <row r="88" spans="1:6" x14ac:dyDescent="0.25">
      <c r="A88" s="5" t="s">
        <v>29</v>
      </c>
    </row>
    <row r="89" spans="1:6" ht="15.75" x14ac:dyDescent="0.25">
      <c r="B89" t="s">
        <v>30</v>
      </c>
      <c r="C89" s="1">
        <v>200</v>
      </c>
      <c r="D89" s="12">
        <v>3</v>
      </c>
      <c r="E89" s="22">
        <f>C89*D89</f>
        <v>600</v>
      </c>
    </row>
    <row r="90" spans="1:6" ht="15.75" x14ac:dyDescent="0.25">
      <c r="B90" t="s">
        <v>31</v>
      </c>
      <c r="C90" s="1">
        <v>10</v>
      </c>
      <c r="D90" s="12">
        <v>10</v>
      </c>
      <c r="E90" s="22">
        <f>C90*D90</f>
        <v>100</v>
      </c>
    </row>
    <row r="91" spans="1:6" ht="15.75" x14ac:dyDescent="0.25">
      <c r="B91" s="25" t="s">
        <v>32</v>
      </c>
      <c r="C91" s="12">
        <f>D90</f>
        <v>10</v>
      </c>
      <c r="D91" s="24" t="s">
        <v>33</v>
      </c>
      <c r="E91" s="22">
        <f>SUM(E89:E90)</f>
        <v>700</v>
      </c>
    </row>
    <row r="93" spans="1:6" ht="15.75" x14ac:dyDescent="0.25">
      <c r="B93" s="77" t="s">
        <v>34</v>
      </c>
      <c r="C93" s="77"/>
      <c r="D93" s="77"/>
      <c r="E93" s="26">
        <f>E91/C91</f>
        <v>70</v>
      </c>
    </row>
  </sheetData>
  <mergeCells count="7">
    <mergeCell ref="A8:E8"/>
    <mergeCell ref="B93:D93"/>
    <mergeCell ref="B59:D59"/>
    <mergeCell ref="B73:D73"/>
    <mergeCell ref="B45:C45"/>
    <mergeCell ref="B20:C20"/>
    <mergeCell ref="B31:C31"/>
  </mergeCells>
  <phoneticPr fontId="18" type="noConversion"/>
  <printOptions horizontalCentered="1"/>
  <pageMargins left="0.7" right="0.7" top="0.25" bottom="0.25" header="0.3" footer="0.3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2015 - Spring</vt:lpstr>
      <vt:lpstr>2014 - Fall</vt:lpstr>
      <vt:lpstr>2014 - Spring</vt:lpstr>
      <vt:lpstr>2013 - Fall</vt:lpstr>
      <vt:lpstr>2013 - Spring</vt:lpstr>
      <vt:lpstr>'2013 - Fall'!Print_Area</vt:lpstr>
      <vt:lpstr>'2013 - Spring'!Print_Area</vt:lpstr>
      <vt:lpstr>'2014 - Fall'!Print_Area</vt:lpstr>
      <vt:lpstr>'2014 - Spring'!Print_Area</vt:lpstr>
      <vt:lpstr>'2015 - Spring'!Print_Area</vt:lpstr>
    </vt:vector>
  </TitlesOfParts>
  <Company>Development Dimensions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 Kline</dc:creator>
  <cp:lastModifiedBy>Alissa Kline</cp:lastModifiedBy>
  <cp:lastPrinted>2013-11-26T18:38:13Z</cp:lastPrinted>
  <dcterms:created xsi:type="dcterms:W3CDTF">2012-10-04T16:23:10Z</dcterms:created>
  <dcterms:modified xsi:type="dcterms:W3CDTF">2014-12-09T14:51:44Z</dcterms:modified>
</cp:coreProperties>
</file>